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eznlb-my.sharepoint.com/personal/r_kouwenhoven_enzazaden_nl/Documents/99. Others/Richard/Richard Private/Voetbal/Enkhuizer Voetbalpool/WK 2026/"/>
    </mc:Choice>
  </mc:AlternateContent>
  <xr:revisionPtr revIDLastSave="115" documentId="8_{FE4663F5-6E51-40FB-BB5B-178485CB7270}" xr6:coauthVersionLast="47" xr6:coauthVersionMax="47" xr10:uidLastSave="{28969A8C-38C6-41C5-BA2B-AE22FD1D1FC0}"/>
  <bookViews>
    <workbookView xWindow="-51720" yWindow="-5460" windowWidth="51840" windowHeight="21120" tabRatio="848" xr2:uid="{00000000-000D-0000-FFFF-FFFF00000000}"/>
  </bookViews>
  <sheets>
    <sheet name="Welkom!" sheetId="5" r:id="rId1"/>
    <sheet name="Poulefase" sheetId="8" r:id="rId2"/>
    <sheet name="Knock-out fase" sheetId="9" r:id="rId3"/>
    <sheet name="Extra Voorspellingen" sheetId="14" r:id="rId4"/>
    <sheet name="Uitleg en Puntentelling" sheetId="10" r:id="rId5"/>
    <sheet name="Hulp pagina" sheetId="15" state="hidden" r:id="rId6"/>
    <sheet name="Sheet2" sheetId="4" state="hidden" r:id="rId7"/>
    <sheet name="Matrix" sheetId="13" state="hidden" r:id="rId8"/>
  </sheets>
  <definedNames>
    <definedName name="_xlnm._FilterDatabase" localSheetId="3" hidden="1">'Extra Voorspellingen'!$AS$27:$AT$27</definedName>
    <definedName name="achtstefinaleacht">#REF!</definedName>
    <definedName name="achtstefinaledrie">#REF!</definedName>
    <definedName name="achtstefinaleeen">#REF!</definedName>
    <definedName name="achtstefinaletwee">#REF!</definedName>
    <definedName name="achtstefinalevier">#REF!</definedName>
    <definedName name="achtstefinalevijf">#REF!</definedName>
    <definedName name="achtstefinalezes">#REF!</definedName>
    <definedName name="achtstefinalezeven">#REF!</definedName>
    <definedName name="dd">#REF!</definedName>
    <definedName name="Finale1">#REF!</definedName>
    <definedName name="Finale2">#REF!</definedName>
    <definedName name="PouleA">#REF!</definedName>
    <definedName name="PouleB">#REF!</definedName>
    <definedName name="PouleC">#REF!</definedName>
    <definedName name="PouleD">#REF!</definedName>
    <definedName name="PouleE">#REF!</definedName>
    <definedName name="PouleF">#REF!</definedName>
    <definedName name="PouleG">#REF!</definedName>
    <definedName name="PouleH">#REF!</definedName>
    <definedName name="wedstrijd100">#REF!</definedName>
    <definedName name="wedstrijd200">#REF!</definedName>
    <definedName name="Wedstrijd57">#REF!</definedName>
    <definedName name="Wedstrijd58">#REF!</definedName>
    <definedName name="Wedstrijd59">#REF!</definedName>
    <definedName name="Wedstrijd60">#REF!</definedName>
    <definedName name="Wedstrijd61">#REF!</definedName>
    <definedName name="Wedstrijd62">#REF!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17" i="8" l="1"/>
  <c r="AT16" i="8"/>
  <c r="P381" i="14" l="1"/>
  <c r="P186" i="14"/>
  <c r="Q186" i="14"/>
  <c r="P187" i="14"/>
  <c r="Q187" i="14"/>
  <c r="P188" i="14"/>
  <c r="Q188" i="14"/>
  <c r="P189" i="14"/>
  <c r="Q189" i="14"/>
  <c r="P190" i="14"/>
  <c r="Q190" i="14"/>
  <c r="P191" i="14"/>
  <c r="Q191" i="14"/>
  <c r="P192" i="14"/>
  <c r="Q192" i="14"/>
  <c r="P193" i="14"/>
  <c r="Q193" i="14"/>
  <c r="P194" i="14"/>
  <c r="Q194" i="14"/>
  <c r="P195" i="14"/>
  <c r="Q195" i="14"/>
  <c r="P196" i="14"/>
  <c r="Q196" i="14"/>
  <c r="P197" i="14"/>
  <c r="Q197" i="14"/>
  <c r="P198" i="14"/>
  <c r="Q198" i="14"/>
  <c r="P199" i="14"/>
  <c r="Q199" i="14"/>
  <c r="P200" i="14"/>
  <c r="Q200" i="14"/>
  <c r="P201" i="14"/>
  <c r="Q201" i="14"/>
  <c r="P202" i="14"/>
  <c r="Q202" i="14"/>
  <c r="P203" i="14"/>
  <c r="Q203" i="14"/>
  <c r="P204" i="14"/>
  <c r="Q204" i="14"/>
  <c r="P205" i="14"/>
  <c r="Q205" i="14"/>
  <c r="P206" i="14"/>
  <c r="Q206" i="14"/>
  <c r="P207" i="14"/>
  <c r="Q207" i="14"/>
  <c r="P208" i="14"/>
  <c r="Q208" i="14"/>
  <c r="P209" i="14"/>
  <c r="Q209" i="14"/>
  <c r="P210" i="14"/>
  <c r="Q210" i="14"/>
  <c r="P211" i="14"/>
  <c r="Q211" i="14"/>
  <c r="P212" i="14"/>
  <c r="Q212" i="14"/>
  <c r="P213" i="14"/>
  <c r="Q213" i="14"/>
  <c r="P214" i="14"/>
  <c r="Q214" i="14"/>
  <c r="P215" i="14"/>
  <c r="Q215" i="14"/>
  <c r="P216" i="14"/>
  <c r="Q216" i="14"/>
  <c r="P217" i="14"/>
  <c r="Q217" i="14"/>
  <c r="P218" i="14"/>
  <c r="Q218" i="14"/>
  <c r="P219" i="14"/>
  <c r="Q219" i="14"/>
  <c r="P220" i="14"/>
  <c r="Q220" i="14"/>
  <c r="P221" i="14"/>
  <c r="Q221" i="14"/>
  <c r="P222" i="14"/>
  <c r="Q222" i="14"/>
  <c r="P223" i="14"/>
  <c r="Q223" i="14"/>
  <c r="P224" i="14"/>
  <c r="Q224" i="14"/>
  <c r="P225" i="14"/>
  <c r="Q225" i="14"/>
  <c r="P226" i="14"/>
  <c r="Q226" i="14"/>
  <c r="P227" i="14"/>
  <c r="Q227" i="14"/>
  <c r="P228" i="14"/>
  <c r="Q228" i="14"/>
  <c r="P229" i="14"/>
  <c r="Q229" i="14"/>
  <c r="P230" i="14"/>
  <c r="Q230" i="14"/>
  <c r="P231" i="14"/>
  <c r="Q231" i="14"/>
  <c r="P232" i="14"/>
  <c r="Q232" i="14"/>
  <c r="P233" i="14"/>
  <c r="Q233" i="14"/>
  <c r="P234" i="14"/>
  <c r="Q234" i="14"/>
  <c r="P235" i="14"/>
  <c r="Q235" i="14"/>
  <c r="P236" i="14"/>
  <c r="Q236" i="14"/>
  <c r="P237" i="14"/>
  <c r="Q237" i="14"/>
  <c r="P238" i="14"/>
  <c r="Q238" i="14"/>
  <c r="P239" i="14"/>
  <c r="Q239" i="14"/>
  <c r="P240" i="14"/>
  <c r="Q240" i="14"/>
  <c r="P241" i="14"/>
  <c r="Q241" i="14"/>
  <c r="P242" i="14"/>
  <c r="Q242" i="14"/>
  <c r="P243" i="14"/>
  <c r="Q243" i="14"/>
  <c r="P244" i="14"/>
  <c r="Q244" i="14"/>
  <c r="P245" i="14"/>
  <c r="Q245" i="14"/>
  <c r="P246" i="14"/>
  <c r="Q246" i="14"/>
  <c r="P247" i="14"/>
  <c r="Q247" i="14"/>
  <c r="P248" i="14"/>
  <c r="Q248" i="14"/>
  <c r="P249" i="14"/>
  <c r="Q249" i="14"/>
  <c r="P250" i="14"/>
  <c r="Q250" i="14"/>
  <c r="P251" i="14"/>
  <c r="Q251" i="14"/>
  <c r="P252" i="14"/>
  <c r="Q252" i="14"/>
  <c r="P253" i="14"/>
  <c r="Q253" i="14"/>
  <c r="P254" i="14"/>
  <c r="Q254" i="14"/>
  <c r="P255" i="14"/>
  <c r="Q255" i="14"/>
  <c r="P256" i="14"/>
  <c r="Q256" i="14"/>
  <c r="P257" i="14"/>
  <c r="Q25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9" i="14"/>
  <c r="S369" i="14" s="1"/>
  <c r="P371" i="14"/>
  <c r="S371" i="14" s="1"/>
  <c r="P372" i="14"/>
  <c r="P373" i="14"/>
  <c r="P374" i="14"/>
  <c r="P375" i="14"/>
  <c r="P376" i="14"/>
  <c r="P377" i="14"/>
  <c r="P382" i="14"/>
  <c r="AN37" i="14" l="1"/>
  <c r="AO37" i="14"/>
  <c r="AN38" i="14"/>
  <c r="AO38" i="14"/>
  <c r="AN39" i="14"/>
  <c r="AO39" i="14"/>
  <c r="AN40" i="14"/>
  <c r="AO40" i="14"/>
  <c r="AN41" i="14"/>
  <c r="AO41" i="14"/>
  <c r="AN42" i="14"/>
  <c r="AO42" i="14"/>
  <c r="AN43" i="14"/>
  <c r="AO43" i="14"/>
  <c r="AN44" i="14"/>
  <c r="AO44" i="14"/>
  <c r="AN45" i="14"/>
  <c r="AO45" i="14"/>
  <c r="AN46" i="14"/>
  <c r="AO46" i="14"/>
  <c r="AN47" i="14"/>
  <c r="AO47" i="14"/>
  <c r="AN48" i="14"/>
  <c r="AO48" i="14"/>
  <c r="AN49" i="14"/>
  <c r="AO49" i="14"/>
  <c r="AN50" i="14"/>
  <c r="AO50" i="14"/>
  <c r="AN51" i="14"/>
  <c r="AO51" i="14"/>
  <c r="AN52" i="14"/>
  <c r="AO52" i="14"/>
  <c r="AN53" i="14"/>
  <c r="AO53" i="14"/>
  <c r="AN54" i="14"/>
  <c r="AO54" i="14"/>
  <c r="AN55" i="14"/>
  <c r="AO55" i="14"/>
  <c r="AN56" i="14"/>
  <c r="AO56" i="14"/>
  <c r="AN57" i="14"/>
  <c r="AO57" i="14"/>
  <c r="AN58" i="14"/>
  <c r="AO58" i="14"/>
  <c r="AN59" i="14"/>
  <c r="AO59" i="14"/>
  <c r="AN60" i="14"/>
  <c r="AO60" i="14"/>
  <c r="AN62" i="14"/>
  <c r="AO62" i="14"/>
  <c r="AN63" i="14"/>
  <c r="AO63" i="14"/>
  <c r="AN64" i="14"/>
  <c r="AO64" i="14"/>
  <c r="AN65" i="14"/>
  <c r="AO65" i="14"/>
  <c r="AN66" i="14"/>
  <c r="AO66" i="14"/>
  <c r="AN67" i="14"/>
  <c r="AO67" i="14"/>
  <c r="AN68" i="14"/>
  <c r="AO68" i="14"/>
  <c r="AN69" i="14"/>
  <c r="AO69" i="14"/>
  <c r="AN70" i="14"/>
  <c r="AO70" i="14"/>
  <c r="AN71" i="14"/>
  <c r="AO71" i="14"/>
  <c r="AN72" i="14"/>
  <c r="AO72" i="14"/>
  <c r="AN73" i="14"/>
  <c r="AO73" i="14"/>
  <c r="AN74" i="14"/>
  <c r="AO74" i="14"/>
  <c r="AN75" i="14"/>
  <c r="AO75" i="14"/>
  <c r="AN76" i="14"/>
  <c r="AO76" i="14"/>
  <c r="AN77" i="14"/>
  <c r="AO77" i="14"/>
  <c r="AN78" i="14"/>
  <c r="AO78" i="14"/>
  <c r="AN79" i="14"/>
  <c r="AO79" i="14"/>
  <c r="AN80" i="14"/>
  <c r="AO80" i="14"/>
  <c r="AN81" i="14"/>
  <c r="AO81" i="14"/>
  <c r="AN82" i="14"/>
  <c r="AO82" i="14"/>
  <c r="AN83" i="14"/>
  <c r="AO83" i="14"/>
  <c r="AN84" i="14"/>
  <c r="AO84" i="14"/>
  <c r="AN85" i="14"/>
  <c r="AO85" i="14"/>
  <c r="AN13" i="14"/>
  <c r="AO13" i="14"/>
  <c r="AN14" i="14"/>
  <c r="AO14" i="14"/>
  <c r="AN15" i="14"/>
  <c r="AO15" i="14"/>
  <c r="AN16" i="14"/>
  <c r="AO16" i="14"/>
  <c r="AN17" i="14"/>
  <c r="AO17" i="14"/>
  <c r="AN18" i="14"/>
  <c r="AO18" i="14"/>
  <c r="AN19" i="14"/>
  <c r="AO19" i="14"/>
  <c r="AN20" i="14"/>
  <c r="AO20" i="14"/>
  <c r="AN21" i="14"/>
  <c r="AO21" i="14"/>
  <c r="AN22" i="14"/>
  <c r="AO22" i="14"/>
  <c r="AN23" i="14"/>
  <c r="AO23" i="14"/>
  <c r="AN24" i="14"/>
  <c r="AO24" i="14"/>
  <c r="AN25" i="14"/>
  <c r="AO25" i="14"/>
  <c r="AN26" i="14"/>
  <c r="AO26" i="14"/>
  <c r="AN27" i="14"/>
  <c r="AO27" i="14"/>
  <c r="AN28" i="14"/>
  <c r="AO28" i="14"/>
  <c r="AN29" i="14"/>
  <c r="AO29" i="14"/>
  <c r="AN30" i="14"/>
  <c r="AO30" i="14"/>
  <c r="AN31" i="14"/>
  <c r="AO31" i="14"/>
  <c r="AN32" i="14"/>
  <c r="AO32" i="14"/>
  <c r="AN33" i="14"/>
  <c r="AO33" i="14"/>
  <c r="AN34" i="14"/>
  <c r="AO34" i="14"/>
  <c r="AN35" i="14"/>
  <c r="AO35" i="14"/>
  <c r="AO12" i="14"/>
  <c r="AN12" i="14"/>
  <c r="H26" i="14" l="1"/>
  <c r="H25" i="14"/>
  <c r="J25" i="14" l="1"/>
  <c r="K23" i="14" s="1"/>
  <c r="AH13" i="14"/>
  <c r="AI13" i="14"/>
  <c r="AH14" i="14"/>
  <c r="AI14" i="14"/>
  <c r="AH15" i="14"/>
  <c r="AI15" i="14"/>
  <c r="AH16" i="14"/>
  <c r="AI16" i="14"/>
  <c r="AH17" i="14"/>
  <c r="AI17" i="14"/>
  <c r="AH18" i="14"/>
  <c r="AI18" i="14"/>
  <c r="AH19" i="14"/>
  <c r="AI19" i="14"/>
  <c r="AH20" i="14"/>
  <c r="AI20" i="14"/>
  <c r="AH21" i="14"/>
  <c r="AI21" i="14"/>
  <c r="AH22" i="14"/>
  <c r="AI22" i="14"/>
  <c r="AH23" i="14"/>
  <c r="AI23" i="14"/>
  <c r="AH24" i="14"/>
  <c r="AI24" i="14"/>
  <c r="AH25" i="14"/>
  <c r="AI25" i="14"/>
  <c r="AH26" i="14"/>
  <c r="AI26" i="14"/>
  <c r="AH27" i="14"/>
  <c r="AI27" i="14"/>
  <c r="AH28" i="14"/>
  <c r="AI28" i="14"/>
  <c r="AH29" i="14"/>
  <c r="AI29" i="14"/>
  <c r="AH30" i="14"/>
  <c r="AI30" i="14"/>
  <c r="AH31" i="14"/>
  <c r="AI31" i="14"/>
  <c r="AH32" i="14"/>
  <c r="AI32" i="14"/>
  <c r="AH33" i="14"/>
  <c r="AI33" i="14"/>
  <c r="AH34" i="14"/>
  <c r="AI34" i="14"/>
  <c r="AH35" i="14"/>
  <c r="AI35" i="14"/>
  <c r="AH36" i="14"/>
  <c r="AI36" i="14"/>
  <c r="AH37" i="14"/>
  <c r="AI37" i="14"/>
  <c r="AH38" i="14"/>
  <c r="AI38" i="14"/>
  <c r="AH39" i="14"/>
  <c r="AI39" i="14"/>
  <c r="AH40" i="14"/>
  <c r="AI40" i="14"/>
  <c r="AH41" i="14"/>
  <c r="AI41" i="14"/>
  <c r="AH42" i="14"/>
  <c r="AI42" i="14"/>
  <c r="AH43" i="14"/>
  <c r="AI43" i="14"/>
  <c r="AH44" i="14"/>
  <c r="AI44" i="14"/>
  <c r="AH45" i="14"/>
  <c r="AI45" i="14"/>
  <c r="AH46" i="14"/>
  <c r="AI46" i="14"/>
  <c r="AH47" i="14"/>
  <c r="AI47" i="14"/>
  <c r="AH48" i="14"/>
  <c r="AI48" i="14"/>
  <c r="AH49" i="14"/>
  <c r="AI49" i="14"/>
  <c r="AH50" i="14"/>
  <c r="AI50" i="14"/>
  <c r="AH51" i="14"/>
  <c r="AI51" i="14"/>
  <c r="AH52" i="14"/>
  <c r="AI52" i="14"/>
  <c r="AH53" i="14"/>
  <c r="AI53" i="14"/>
  <c r="AH54" i="14"/>
  <c r="AI54" i="14"/>
  <c r="AH55" i="14"/>
  <c r="AI55" i="14"/>
  <c r="AH56" i="14"/>
  <c r="AI56" i="14"/>
  <c r="AH57" i="14"/>
  <c r="AI57" i="14"/>
  <c r="AH58" i="14"/>
  <c r="AI58" i="14"/>
  <c r="AH59" i="14"/>
  <c r="AI59" i="14"/>
  <c r="AH60" i="14"/>
  <c r="AI60" i="14"/>
  <c r="AH61" i="14"/>
  <c r="AI61" i="14"/>
  <c r="AH62" i="14"/>
  <c r="AI62" i="14"/>
  <c r="AH63" i="14"/>
  <c r="AI63" i="14"/>
  <c r="AH64" i="14"/>
  <c r="AI64" i="14"/>
  <c r="AH65" i="14"/>
  <c r="AI65" i="14"/>
  <c r="AH66" i="14"/>
  <c r="AI66" i="14"/>
  <c r="AH67" i="14"/>
  <c r="AI67" i="14"/>
  <c r="AH68" i="14"/>
  <c r="AI68" i="14"/>
  <c r="AH69" i="14"/>
  <c r="AI69" i="14"/>
  <c r="AH70" i="14"/>
  <c r="AI70" i="14"/>
  <c r="AH71" i="14"/>
  <c r="AI71" i="14"/>
  <c r="AH72" i="14"/>
  <c r="AI72" i="14"/>
  <c r="AH73" i="14"/>
  <c r="AI73" i="14"/>
  <c r="AH74" i="14"/>
  <c r="AI74" i="14"/>
  <c r="AH75" i="14"/>
  <c r="AI75" i="14"/>
  <c r="AH76" i="14"/>
  <c r="AI76" i="14"/>
  <c r="AH77" i="14"/>
  <c r="AI77" i="14"/>
  <c r="AH78" i="14"/>
  <c r="AI78" i="14"/>
  <c r="AH79" i="14"/>
  <c r="AI79" i="14"/>
  <c r="AH80" i="14"/>
  <c r="AI80" i="14"/>
  <c r="AH81" i="14"/>
  <c r="AI81" i="14"/>
  <c r="AH82" i="14"/>
  <c r="AI82" i="14"/>
  <c r="AH83" i="14"/>
  <c r="AI83" i="14"/>
  <c r="AH84" i="14"/>
  <c r="AI84" i="14"/>
  <c r="AH85" i="14"/>
  <c r="AI85" i="14"/>
  <c r="AI12" i="14"/>
  <c r="AH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12" i="14"/>
  <c r="AK7" i="14" l="1"/>
  <c r="Q379" i="14" s="1"/>
  <c r="AK8" i="14"/>
  <c r="Q380" i="14" s="1"/>
  <c r="AK6" i="14"/>
  <c r="Q378" i="14" s="1"/>
  <c r="AJ7" i="14"/>
  <c r="P379" i="14" s="1"/>
  <c r="AJ8" i="14"/>
  <c r="P380" i="14" s="1"/>
  <c r="AJ6" i="14"/>
  <c r="P378" i="14" s="1"/>
  <c r="AH7" i="14"/>
  <c r="AH8" i="14"/>
  <c r="AH6" i="14"/>
  <c r="AG8" i="14"/>
  <c r="AG7" i="14"/>
  <c r="AG6" i="14"/>
  <c r="AK12" i="14"/>
  <c r="AK67" i="14"/>
  <c r="AK31" i="14"/>
  <c r="AK25" i="14"/>
  <c r="AK61" i="14"/>
  <c r="AK69" i="14"/>
  <c r="AK32" i="14"/>
  <c r="AK37" i="14"/>
  <c r="AK82" i="14"/>
  <c r="AK70" i="14"/>
  <c r="AK58" i="14"/>
  <c r="AK46" i="14"/>
  <c r="AK34" i="14"/>
  <c r="AK22" i="14"/>
  <c r="AK33" i="14"/>
  <c r="AK83" i="14"/>
  <c r="AK41" i="14"/>
  <c r="AK77" i="14"/>
  <c r="AK71" i="14"/>
  <c r="AK65" i="14"/>
  <c r="AK53" i="14"/>
  <c r="AK47" i="14"/>
  <c r="AK29" i="14"/>
  <c r="AK68" i="14"/>
  <c r="AK59" i="14"/>
  <c r="AK35" i="14"/>
  <c r="AK73" i="14"/>
  <c r="AK80" i="14"/>
  <c r="AK85" i="14"/>
  <c r="AK79" i="14"/>
  <c r="AK55" i="14"/>
  <c r="AK49" i="14"/>
  <c r="AK43" i="14"/>
  <c r="AK81" i="14"/>
  <c r="AK45" i="14"/>
  <c r="AK56" i="14"/>
  <c r="AK44" i="14"/>
  <c r="AK84" i="14"/>
  <c r="AK78" i="14"/>
  <c r="AK72" i="14"/>
  <c r="AK66" i="14"/>
  <c r="AK60" i="14"/>
  <c r="AK54" i="14"/>
  <c r="AK48" i="14"/>
  <c r="AK42" i="14"/>
  <c r="AK36" i="14"/>
  <c r="AK30" i="14"/>
  <c r="AK24" i="14"/>
  <c r="AK18" i="14"/>
  <c r="AK57" i="14"/>
  <c r="AK74" i="14"/>
  <c r="AK62" i="14"/>
  <c r="AK20" i="14"/>
  <c r="AK14" i="14"/>
  <c r="AK38" i="14"/>
  <c r="AK19" i="14"/>
  <c r="AK13" i="14"/>
  <c r="AK50" i="14"/>
  <c r="AK76" i="14"/>
  <c r="AK64" i="14"/>
  <c r="AK52" i="14"/>
  <c r="AK40" i="14"/>
  <c r="AK28" i="14"/>
  <c r="AK16" i="14"/>
  <c r="AK75" i="14"/>
  <c r="AK63" i="14"/>
  <c r="AK51" i="14"/>
  <c r="AK39" i="14"/>
  <c r="AK27" i="14"/>
  <c r="AK21" i="14"/>
  <c r="AK15" i="14"/>
  <c r="AK26" i="14"/>
  <c r="AK23" i="14"/>
  <c r="AK17" i="14"/>
  <c r="BT92" i="14"/>
  <c r="BT91" i="14"/>
  <c r="BH29" i="14"/>
  <c r="BH35" i="14"/>
  <c r="BH34" i="14"/>
  <c r="BH33" i="14"/>
  <c r="BH32" i="14"/>
  <c r="BH31" i="14"/>
  <c r="BH30" i="14"/>
  <c r="CU74" i="9"/>
  <c r="DG33" i="9"/>
  <c r="DE27" i="9"/>
  <c r="DA27" i="9"/>
  <c r="CV69" i="9" s="1"/>
  <c r="DG27" i="9"/>
  <c r="CV70" i="9" l="1"/>
  <c r="P370" i="14"/>
  <c r="S370" i="14" s="1"/>
  <c r="I65" i="14"/>
  <c r="I66" i="14"/>
  <c r="I64" i="14"/>
  <c r="DC27" i="9"/>
  <c r="CY27" i="9"/>
  <c r="CH35" i="9"/>
  <c r="CD35" i="9"/>
  <c r="CH19" i="9"/>
  <c r="CD19" i="9"/>
  <c r="CB19" i="9" s="1"/>
  <c r="CJ35" i="9"/>
  <c r="CJ19" i="9"/>
  <c r="BB71" i="9"/>
  <c r="BB72" i="9"/>
  <c r="BB73" i="9"/>
  <c r="BB74" i="9"/>
  <c r="BB75" i="9"/>
  <c r="BB76" i="9"/>
  <c r="BB79" i="9"/>
  <c r="BB80" i="9"/>
  <c r="BB81" i="9"/>
  <c r="BB82" i="9"/>
  <c r="BB83" i="9"/>
  <c r="BB84" i="9"/>
  <c r="BB87" i="9"/>
  <c r="BB88" i="9"/>
  <c r="BB89" i="9"/>
  <c r="BB90" i="9"/>
  <c r="BB91" i="9"/>
  <c r="BB92" i="9"/>
  <c r="BK39" i="9"/>
  <c r="BI39" i="9" s="1"/>
  <c r="BG39" i="9"/>
  <c r="BE39" i="9" s="1"/>
  <c r="BK31" i="9"/>
  <c r="BB86" i="9" s="1"/>
  <c r="BG31" i="9"/>
  <c r="BE31" i="9" s="1"/>
  <c r="BK23" i="9"/>
  <c r="BI23" i="9" s="1"/>
  <c r="BG23" i="9"/>
  <c r="BE23" i="9" s="1"/>
  <c r="BK15" i="9"/>
  <c r="BI15" i="9" s="1"/>
  <c r="BG15" i="9"/>
  <c r="BB69" i="9" s="1"/>
  <c r="BM39" i="9"/>
  <c r="BM31" i="9"/>
  <c r="BM23" i="9"/>
  <c r="BM15" i="9"/>
  <c r="AQ13" i="9"/>
  <c r="AQ17" i="9"/>
  <c r="AQ41" i="9"/>
  <c r="AQ37" i="9"/>
  <c r="AQ33" i="9"/>
  <c r="AQ29" i="9"/>
  <c r="AQ25" i="9"/>
  <c r="AQ21" i="9"/>
  <c r="AO21" i="9"/>
  <c r="AM21" i="9" s="1"/>
  <c r="AO41" i="9"/>
  <c r="AM41" i="9" s="1"/>
  <c r="AK41" i="9"/>
  <c r="AF97" i="9" s="1"/>
  <c r="AO37" i="9"/>
  <c r="AF94" i="9" s="1"/>
  <c r="AK37" i="9"/>
  <c r="AI37" i="9" s="1"/>
  <c r="AO33" i="9"/>
  <c r="AM33" i="9" s="1"/>
  <c r="AK33" i="9"/>
  <c r="AI33" i="9" s="1"/>
  <c r="AO29" i="9"/>
  <c r="AF86" i="9" s="1"/>
  <c r="AK29" i="9"/>
  <c r="AF85" i="9" s="1"/>
  <c r="AO25" i="9"/>
  <c r="AM25" i="9" s="1"/>
  <c r="AK25" i="9"/>
  <c r="AI25" i="9" s="1"/>
  <c r="AK21" i="9"/>
  <c r="AI21" i="9" s="1"/>
  <c r="AO17" i="9"/>
  <c r="AM17" i="9" s="1"/>
  <c r="AK17" i="9"/>
  <c r="AI17" i="9" s="1"/>
  <c r="AO13" i="9"/>
  <c r="AF70" i="9" s="1"/>
  <c r="AK13" i="9"/>
  <c r="AF69" i="9" s="1"/>
  <c r="Q34" i="8"/>
  <c r="M32" i="8"/>
  <c r="M25" i="8"/>
  <c r="Q18" i="8"/>
  <c r="Q16" i="8"/>
  <c r="Q40" i="8"/>
  <c r="Q15" i="8"/>
  <c r="U24" i="9"/>
  <c r="U12" i="9"/>
  <c r="U13" i="9"/>
  <c r="U14" i="9"/>
  <c r="U15" i="9"/>
  <c r="U16" i="9"/>
  <c r="U17" i="9"/>
  <c r="U18" i="9"/>
  <c r="U19" i="9"/>
  <c r="U20" i="9"/>
  <c r="U21" i="9"/>
  <c r="U22" i="9"/>
  <c r="U23" i="9"/>
  <c r="U25" i="9"/>
  <c r="U26" i="9"/>
  <c r="U27" i="9"/>
  <c r="U28" i="9"/>
  <c r="U29" i="9"/>
  <c r="U30" i="9"/>
  <c r="U31" i="9"/>
  <c r="U32" i="9"/>
  <c r="U33" i="9"/>
  <c r="U34" i="9"/>
  <c r="U35" i="9"/>
  <c r="U36" i="9"/>
  <c r="U37" i="9"/>
  <c r="U38" i="9"/>
  <c r="U39" i="9"/>
  <c r="U40" i="9"/>
  <c r="U41" i="9"/>
  <c r="U42" i="9"/>
  <c r="M39" i="8"/>
  <c r="BC58" i="8"/>
  <c r="AY58" i="8"/>
  <c r="AU58" i="8"/>
  <c r="Q57" i="8"/>
  <c r="M57" i="8"/>
  <c r="BC56" i="8"/>
  <c r="AY56" i="8"/>
  <c r="AU56" i="8"/>
  <c r="BD73" i="8"/>
  <c r="BC73" i="8"/>
  <c r="BB73" i="8"/>
  <c r="AZ73" i="8"/>
  <c r="AY73" i="8"/>
  <c r="AX73" i="8"/>
  <c r="BD72" i="8"/>
  <c r="BC72" i="8"/>
  <c r="BB72" i="8"/>
  <c r="AZ72" i="8"/>
  <c r="AY72" i="8"/>
  <c r="AX72" i="8"/>
  <c r="BD71" i="8"/>
  <c r="BC71" i="8"/>
  <c r="BB71" i="8"/>
  <c r="AZ71" i="8"/>
  <c r="AY71" i="8"/>
  <c r="AX71" i="8"/>
  <c r="BD70" i="8"/>
  <c r="BC70" i="8"/>
  <c r="BB70" i="8"/>
  <c r="AZ70" i="8"/>
  <c r="AY70" i="8"/>
  <c r="AX70" i="8"/>
  <c r="BD68" i="8"/>
  <c r="BC68" i="8"/>
  <c r="BB68" i="8"/>
  <c r="AZ68" i="8"/>
  <c r="AY68" i="8"/>
  <c r="AX68" i="8"/>
  <c r="BD67" i="8"/>
  <c r="BC67" i="8"/>
  <c r="BB67" i="8"/>
  <c r="AZ67" i="8"/>
  <c r="AY67" i="8"/>
  <c r="AX67" i="8"/>
  <c r="BD66" i="8"/>
  <c r="BC66" i="8"/>
  <c r="BB66" i="8"/>
  <c r="AZ66" i="8"/>
  <c r="AY66" i="8"/>
  <c r="AX66" i="8"/>
  <c r="BD65" i="8"/>
  <c r="BC65" i="8"/>
  <c r="BB65" i="8"/>
  <c r="AZ65" i="8"/>
  <c r="AY65" i="8"/>
  <c r="AX65" i="8"/>
  <c r="BD63" i="8"/>
  <c r="BC63" i="8"/>
  <c r="BB63" i="8"/>
  <c r="AZ63" i="8"/>
  <c r="AY63" i="8"/>
  <c r="AX63" i="8"/>
  <c r="BD62" i="8"/>
  <c r="BC62" i="8"/>
  <c r="BB62" i="8"/>
  <c r="AZ62" i="8"/>
  <c r="AY62" i="8"/>
  <c r="AX62" i="8"/>
  <c r="BD61" i="8"/>
  <c r="BC61" i="8"/>
  <c r="BB61" i="8"/>
  <c r="AZ61" i="8"/>
  <c r="AY61" i="8"/>
  <c r="AX61" i="8"/>
  <c r="BD60" i="8"/>
  <c r="BC60" i="8"/>
  <c r="BB60" i="8"/>
  <c r="AZ60" i="8"/>
  <c r="AY60" i="8"/>
  <c r="AX60" i="8"/>
  <c r="BD58" i="8"/>
  <c r="BB58" i="8"/>
  <c r="AZ58" i="8"/>
  <c r="AX58" i="8"/>
  <c r="BD57" i="8"/>
  <c r="BC57" i="8"/>
  <c r="BB57" i="8"/>
  <c r="AZ57" i="8"/>
  <c r="AY57" i="8"/>
  <c r="AX57" i="8"/>
  <c r="BD56" i="8"/>
  <c r="BB56" i="8"/>
  <c r="AZ56" i="8"/>
  <c r="AX56" i="8"/>
  <c r="BD55" i="8"/>
  <c r="BC55" i="8"/>
  <c r="BB55" i="8"/>
  <c r="AZ55" i="8"/>
  <c r="AY55" i="8"/>
  <c r="AX55" i="8"/>
  <c r="BD53" i="8"/>
  <c r="BC53" i="8"/>
  <c r="BB53" i="8"/>
  <c r="AZ53" i="8"/>
  <c r="AY53" i="8"/>
  <c r="AX53" i="8"/>
  <c r="BD52" i="8"/>
  <c r="BC52" i="8"/>
  <c r="BB52" i="8"/>
  <c r="AZ52" i="8"/>
  <c r="AY52" i="8"/>
  <c r="AX52" i="8"/>
  <c r="BD51" i="8"/>
  <c r="BC51" i="8"/>
  <c r="BB51" i="8"/>
  <c r="AZ51" i="8"/>
  <c r="AY51" i="8"/>
  <c r="AX51" i="8"/>
  <c r="BD50" i="8"/>
  <c r="BC50" i="8"/>
  <c r="BB50" i="8"/>
  <c r="AZ50" i="8"/>
  <c r="AY50" i="8"/>
  <c r="AX50" i="8"/>
  <c r="BD48" i="8"/>
  <c r="BC48" i="8"/>
  <c r="BB48" i="8"/>
  <c r="AZ48" i="8"/>
  <c r="AY48" i="8"/>
  <c r="AX48" i="8"/>
  <c r="BD47" i="8"/>
  <c r="BC47" i="8"/>
  <c r="BB47" i="8"/>
  <c r="AZ47" i="8"/>
  <c r="AY47" i="8"/>
  <c r="AX47" i="8"/>
  <c r="BD46" i="8"/>
  <c r="BC46" i="8"/>
  <c r="BB46" i="8"/>
  <c r="AZ46" i="8"/>
  <c r="AY46" i="8"/>
  <c r="AX46" i="8"/>
  <c r="BD45" i="8"/>
  <c r="BB45" i="8"/>
  <c r="BC45" i="8"/>
  <c r="AZ45" i="8"/>
  <c r="AY45" i="8"/>
  <c r="AX45" i="8"/>
  <c r="AM13" i="9" l="1"/>
  <c r="AM29" i="9"/>
  <c r="AI13" i="9"/>
  <c r="AM37" i="9"/>
  <c r="AI41" i="9"/>
  <c r="BB93" i="9"/>
  <c r="AF74" i="9"/>
  <c r="AF73" i="9"/>
  <c r="CF35" i="9"/>
  <c r="BY86" i="9"/>
  <c r="AF78" i="9"/>
  <c r="BB85" i="9"/>
  <c r="BB70" i="9"/>
  <c r="AF81" i="9"/>
  <c r="BI31" i="9"/>
  <c r="BY69" i="9"/>
  <c r="DA33" i="9"/>
  <c r="BB78" i="9"/>
  <c r="CF19" i="9"/>
  <c r="BY70" i="9"/>
  <c r="AF98" i="9"/>
  <c r="BB77" i="9"/>
  <c r="CB35" i="9"/>
  <c r="DE33" i="9"/>
  <c r="BY85" i="9"/>
  <c r="BA57" i="8"/>
  <c r="BH57" i="8" s="1"/>
  <c r="BE57" i="8"/>
  <c r="AF77" i="9"/>
  <c r="AI29" i="9"/>
  <c r="AF93" i="9"/>
  <c r="BE15" i="9"/>
  <c r="AF89" i="9"/>
  <c r="AF90" i="9"/>
  <c r="AF82" i="9"/>
  <c r="BB94" i="9"/>
  <c r="BD43" i="8"/>
  <c r="BC43" i="8"/>
  <c r="BB43" i="8"/>
  <c r="AZ43" i="8"/>
  <c r="AY43" i="8"/>
  <c r="AX43" i="8"/>
  <c r="BD42" i="8"/>
  <c r="BC42" i="8"/>
  <c r="BB42" i="8"/>
  <c r="AZ42" i="8"/>
  <c r="AY42" i="8"/>
  <c r="AX42" i="8"/>
  <c r="BD41" i="8"/>
  <c r="BC41" i="8"/>
  <c r="BB41" i="8"/>
  <c r="AZ41" i="8"/>
  <c r="AY41" i="8"/>
  <c r="AX41" i="8"/>
  <c r="BD40" i="8"/>
  <c r="BC40" i="8"/>
  <c r="BB40" i="8"/>
  <c r="AZ40" i="8"/>
  <c r="AY40" i="8"/>
  <c r="AX40" i="8"/>
  <c r="BD38" i="8"/>
  <c r="BC38" i="8"/>
  <c r="BB38" i="8"/>
  <c r="AZ38" i="8"/>
  <c r="AY38" i="8"/>
  <c r="AX38" i="8"/>
  <c r="BD37" i="8"/>
  <c r="BC37" i="8"/>
  <c r="BB37" i="8"/>
  <c r="AZ37" i="8"/>
  <c r="AY37" i="8"/>
  <c r="AX37" i="8"/>
  <c r="BD36" i="8"/>
  <c r="BC36" i="8"/>
  <c r="BB36" i="8"/>
  <c r="AZ36" i="8"/>
  <c r="AY36" i="8"/>
  <c r="AX36" i="8"/>
  <c r="BD35" i="8"/>
  <c r="BC35" i="8"/>
  <c r="BB35" i="8"/>
  <c r="AZ35" i="8"/>
  <c r="AY35" i="8"/>
  <c r="AX35" i="8"/>
  <c r="BD33" i="8"/>
  <c r="BC33" i="8"/>
  <c r="BB33" i="8"/>
  <c r="AZ33" i="8"/>
  <c r="AY33" i="8"/>
  <c r="AX33" i="8"/>
  <c r="BD32" i="8"/>
  <c r="BC32" i="8"/>
  <c r="BB32" i="8"/>
  <c r="AZ32" i="8"/>
  <c r="AY32" i="8"/>
  <c r="AX32" i="8"/>
  <c r="BD31" i="8"/>
  <c r="BC31" i="8"/>
  <c r="BB31" i="8"/>
  <c r="AZ31" i="8"/>
  <c r="AY31" i="8"/>
  <c r="AX31" i="8"/>
  <c r="BD30" i="8"/>
  <c r="BC30" i="8"/>
  <c r="BB30" i="8"/>
  <c r="AZ30" i="8"/>
  <c r="AY30" i="8"/>
  <c r="AX30" i="8"/>
  <c r="BD28" i="8"/>
  <c r="BC28" i="8"/>
  <c r="BB28" i="8"/>
  <c r="AZ28" i="8"/>
  <c r="AY28" i="8"/>
  <c r="AX28" i="8"/>
  <c r="BD27" i="8"/>
  <c r="BC27" i="8"/>
  <c r="BB27" i="8"/>
  <c r="AZ27" i="8"/>
  <c r="AY27" i="8"/>
  <c r="AX27" i="8"/>
  <c r="BD26" i="8"/>
  <c r="BC26" i="8"/>
  <c r="BB26" i="8"/>
  <c r="AZ26" i="8"/>
  <c r="AY26" i="8"/>
  <c r="AX26" i="8"/>
  <c r="BD25" i="8"/>
  <c r="BC25" i="8"/>
  <c r="BB25" i="8"/>
  <c r="AZ25" i="8"/>
  <c r="AY25" i="8"/>
  <c r="AX25" i="8"/>
  <c r="BD18" i="8"/>
  <c r="BC18" i="8"/>
  <c r="BB18" i="8"/>
  <c r="AZ18" i="8"/>
  <c r="AY18" i="8"/>
  <c r="AX18" i="8"/>
  <c r="BD17" i="8"/>
  <c r="BC17" i="8"/>
  <c r="BB17" i="8"/>
  <c r="AZ17" i="8"/>
  <c r="AY17" i="8"/>
  <c r="AX17" i="8"/>
  <c r="BD16" i="8"/>
  <c r="BC16" i="8"/>
  <c r="BB16" i="8"/>
  <c r="AZ16" i="8"/>
  <c r="AY16" i="8"/>
  <c r="AX16" i="8"/>
  <c r="AV73" i="8"/>
  <c r="AU73" i="8"/>
  <c r="AT73" i="8"/>
  <c r="AV72" i="8"/>
  <c r="AT72" i="8"/>
  <c r="AU72" i="8"/>
  <c r="AV71" i="8"/>
  <c r="AU71" i="8"/>
  <c r="AT71" i="8"/>
  <c r="AV70" i="8"/>
  <c r="AU70" i="8"/>
  <c r="AT70" i="8"/>
  <c r="AV68" i="8"/>
  <c r="AU68" i="8"/>
  <c r="AT68" i="8"/>
  <c r="AV67" i="8"/>
  <c r="AU67" i="8"/>
  <c r="AT67" i="8"/>
  <c r="AT65" i="8"/>
  <c r="AV66" i="8"/>
  <c r="AU66" i="8"/>
  <c r="AT66" i="8"/>
  <c r="AV65" i="8"/>
  <c r="AU65" i="8"/>
  <c r="AV63" i="8"/>
  <c r="AU63" i="8"/>
  <c r="AT63" i="8"/>
  <c r="AV62" i="8"/>
  <c r="AU62" i="8"/>
  <c r="AT62" i="8"/>
  <c r="AV60" i="8"/>
  <c r="AU60" i="8"/>
  <c r="AT60" i="8"/>
  <c r="AV61" i="8"/>
  <c r="AU61" i="8"/>
  <c r="AT61" i="8"/>
  <c r="AV58" i="8"/>
  <c r="AT58" i="8"/>
  <c r="AV57" i="8"/>
  <c r="AU57" i="8"/>
  <c r="AT57" i="8"/>
  <c r="AV56" i="8"/>
  <c r="AT56" i="8"/>
  <c r="AV55" i="8"/>
  <c r="AU55" i="8"/>
  <c r="AT55" i="8"/>
  <c r="AV53" i="8"/>
  <c r="AU53" i="8"/>
  <c r="AT53" i="8"/>
  <c r="AV52" i="8"/>
  <c r="AU52" i="8"/>
  <c r="AT52" i="8"/>
  <c r="AV51" i="8"/>
  <c r="AU51" i="8"/>
  <c r="AT51" i="8"/>
  <c r="AV50" i="8"/>
  <c r="AU50" i="8"/>
  <c r="AT50" i="8"/>
  <c r="AT48" i="8"/>
  <c r="AU48" i="8"/>
  <c r="AV48" i="8"/>
  <c r="AV47" i="8"/>
  <c r="AU47" i="8"/>
  <c r="AT47" i="8"/>
  <c r="AV46" i="8"/>
  <c r="AU46" i="8"/>
  <c r="AT46" i="8"/>
  <c r="AV45" i="8"/>
  <c r="AU45" i="8"/>
  <c r="AT45" i="8"/>
  <c r="AV43" i="8"/>
  <c r="AU43" i="8"/>
  <c r="AT43" i="8"/>
  <c r="AV42" i="8"/>
  <c r="AU42" i="8"/>
  <c r="AT42" i="8"/>
  <c r="AV41" i="8"/>
  <c r="AU41" i="8"/>
  <c r="AT41" i="8"/>
  <c r="AV40" i="8"/>
  <c r="AU40" i="8"/>
  <c r="AT40" i="8"/>
  <c r="AV38" i="8"/>
  <c r="AU38" i="8"/>
  <c r="AT38" i="8"/>
  <c r="AV37" i="8"/>
  <c r="AU37" i="8"/>
  <c r="AT37" i="8"/>
  <c r="AV36" i="8"/>
  <c r="AU36" i="8"/>
  <c r="AT36" i="8"/>
  <c r="AV35" i="8"/>
  <c r="AU35" i="8"/>
  <c r="AT35" i="8"/>
  <c r="AV33" i="8"/>
  <c r="AU33" i="8"/>
  <c r="AT33" i="8"/>
  <c r="AV32" i="8"/>
  <c r="AU32" i="8"/>
  <c r="AT32" i="8"/>
  <c r="AV31" i="8"/>
  <c r="AU31" i="8"/>
  <c r="AT31" i="8"/>
  <c r="AV30" i="8"/>
  <c r="AU30" i="8"/>
  <c r="AT30" i="8"/>
  <c r="AV28" i="8"/>
  <c r="AU28" i="8"/>
  <c r="AT28" i="8"/>
  <c r="AV27" i="8"/>
  <c r="AU27" i="8"/>
  <c r="AT27" i="8"/>
  <c r="AV26" i="8"/>
  <c r="AU26" i="8"/>
  <c r="AT26" i="8"/>
  <c r="AV25" i="8"/>
  <c r="AU25" i="8"/>
  <c r="AT25" i="8"/>
  <c r="BD22" i="8"/>
  <c r="BC22" i="8"/>
  <c r="BB22" i="8"/>
  <c r="AZ22" i="8"/>
  <c r="AY22" i="8"/>
  <c r="AX22" i="8"/>
  <c r="BD23" i="8"/>
  <c r="BC23" i="8"/>
  <c r="BB23" i="8"/>
  <c r="AZ23" i="8"/>
  <c r="AY23" i="8"/>
  <c r="AX23" i="8"/>
  <c r="BD21" i="8"/>
  <c r="BC21" i="8"/>
  <c r="BB21" i="8"/>
  <c r="AZ21" i="8"/>
  <c r="AY21" i="8"/>
  <c r="AX21" i="8"/>
  <c r="BD20" i="8"/>
  <c r="BC20" i="8"/>
  <c r="BB20" i="8"/>
  <c r="AZ20" i="8"/>
  <c r="AY20" i="8"/>
  <c r="AX20" i="8"/>
  <c r="AV23" i="8"/>
  <c r="AU23" i="8"/>
  <c r="AT23" i="8"/>
  <c r="AV22" i="8"/>
  <c r="AU22" i="8"/>
  <c r="AT22" i="8"/>
  <c r="AV21" i="8"/>
  <c r="AU21" i="8"/>
  <c r="AT21" i="8"/>
  <c r="AV20" i="8"/>
  <c r="AU20" i="8"/>
  <c r="AT20" i="8"/>
  <c r="BD15" i="8"/>
  <c r="BC15" i="8"/>
  <c r="BB15" i="8"/>
  <c r="AZ15" i="8"/>
  <c r="AY15" i="8"/>
  <c r="AX15" i="8"/>
  <c r="BA45" i="8"/>
  <c r="BE45" i="8"/>
  <c r="BA46" i="8"/>
  <c r="BE46" i="8"/>
  <c r="BA47" i="8"/>
  <c r="BH47" i="8" s="1"/>
  <c r="BE47" i="8"/>
  <c r="BA48" i="8"/>
  <c r="BE48" i="8"/>
  <c r="BA50" i="8"/>
  <c r="BH50" i="8" s="1"/>
  <c r="BE50" i="8"/>
  <c r="BA51" i="8"/>
  <c r="BH51" i="8" s="1"/>
  <c r="BE51" i="8"/>
  <c r="BA52" i="8"/>
  <c r="BH52" i="8" s="1"/>
  <c r="BE52" i="8"/>
  <c r="BA53" i="8"/>
  <c r="BH53" i="8" s="1"/>
  <c r="BE53" i="8"/>
  <c r="BA55" i="8"/>
  <c r="BH55" i="8" s="1"/>
  <c r="BE55" i="8"/>
  <c r="BA56" i="8"/>
  <c r="BH56" i="8" s="1"/>
  <c r="BE56" i="8"/>
  <c r="BA58" i="8"/>
  <c r="BE58" i="8"/>
  <c r="BA60" i="8"/>
  <c r="BH60" i="8" s="1"/>
  <c r="BE60" i="8"/>
  <c r="BA61" i="8"/>
  <c r="BH61" i="8" s="1"/>
  <c r="BE61" i="8"/>
  <c r="BA62" i="8"/>
  <c r="BE62" i="8"/>
  <c r="BA63" i="8"/>
  <c r="BE63" i="8"/>
  <c r="BA65" i="8"/>
  <c r="BE65" i="8"/>
  <c r="BA66" i="8"/>
  <c r="BH66" i="8" s="1"/>
  <c r="BE66" i="8"/>
  <c r="BA67" i="8"/>
  <c r="BH67" i="8" s="1"/>
  <c r="BE67" i="8"/>
  <c r="BA68" i="8"/>
  <c r="BH68" i="8" s="1"/>
  <c r="BE68" i="8"/>
  <c r="BA70" i="8"/>
  <c r="BE70" i="8"/>
  <c r="BA71" i="8"/>
  <c r="BH71" i="8" s="1"/>
  <c r="BE71" i="8"/>
  <c r="BA72" i="8"/>
  <c r="BE72" i="8"/>
  <c r="BA73" i="8"/>
  <c r="BH73" i="8" s="1"/>
  <c r="BE73" i="8"/>
  <c r="AV18" i="8"/>
  <c r="AU18" i="8"/>
  <c r="AT18" i="8"/>
  <c r="AV17" i="8"/>
  <c r="AU17" i="8"/>
  <c r="AV16" i="8"/>
  <c r="AU16" i="8"/>
  <c r="AV15" i="8"/>
  <c r="AU15" i="8"/>
  <c r="AT15" i="8"/>
  <c r="AS18" i="8"/>
  <c r="AS73" i="8"/>
  <c r="AS72" i="8"/>
  <c r="AS71" i="8"/>
  <c r="AS70" i="8"/>
  <c r="AS68" i="8"/>
  <c r="AS67" i="8"/>
  <c r="AS66" i="8"/>
  <c r="AS65" i="8"/>
  <c r="AS63" i="8"/>
  <c r="AS60" i="8"/>
  <c r="AS62" i="8"/>
  <c r="AS61" i="8"/>
  <c r="AS58" i="8"/>
  <c r="AS57" i="8"/>
  <c r="AS56" i="8"/>
  <c r="AS55" i="8"/>
  <c r="AS53" i="8"/>
  <c r="AS52" i="8"/>
  <c r="AS51" i="8"/>
  <c r="AS50" i="8"/>
  <c r="AS48" i="8"/>
  <c r="AS47" i="8"/>
  <c r="AS46" i="8"/>
  <c r="AS45" i="8"/>
  <c r="AS43" i="8"/>
  <c r="AS42" i="8"/>
  <c r="AS41" i="8"/>
  <c r="AS40" i="8"/>
  <c r="AS38" i="8"/>
  <c r="AS37" i="8"/>
  <c r="AS36" i="8"/>
  <c r="AS35" i="8"/>
  <c r="AS33" i="8"/>
  <c r="AS32" i="8"/>
  <c r="AS31" i="8"/>
  <c r="AS30" i="8"/>
  <c r="AS28" i="8"/>
  <c r="AS27" i="8"/>
  <c r="AS26" i="8"/>
  <c r="AS25" i="8"/>
  <c r="AS23" i="8"/>
  <c r="AS22" i="8"/>
  <c r="AS21" i="8"/>
  <c r="AS20" i="8"/>
  <c r="AS17" i="8"/>
  <c r="AS16" i="8"/>
  <c r="AS15" i="8"/>
  <c r="Q87" i="8"/>
  <c r="Q86" i="8"/>
  <c r="Q85" i="8"/>
  <c r="Q84" i="8"/>
  <c r="Q83" i="8"/>
  <c r="Q82" i="8"/>
  <c r="Q81" i="8"/>
  <c r="Q80" i="8"/>
  <c r="Q79" i="8"/>
  <c r="Q78" i="8"/>
  <c r="Q77" i="8"/>
  <c r="Q76" i="8"/>
  <c r="Q75" i="8"/>
  <c r="Q74" i="8"/>
  <c r="Q73" i="8"/>
  <c r="Q72" i="8"/>
  <c r="Q71" i="8"/>
  <c r="Q70" i="8"/>
  <c r="Q69" i="8"/>
  <c r="Q68" i="8"/>
  <c r="Q67" i="8"/>
  <c r="Q66" i="8"/>
  <c r="Q65" i="8"/>
  <c r="Q64" i="8"/>
  <c r="M87" i="8"/>
  <c r="M86" i="8"/>
  <c r="M85" i="8"/>
  <c r="M84" i="8"/>
  <c r="M83" i="8"/>
  <c r="M82" i="8"/>
  <c r="M81" i="8"/>
  <c r="M80" i="8"/>
  <c r="M79" i="8"/>
  <c r="M78" i="8"/>
  <c r="M77" i="8"/>
  <c r="M76" i="8"/>
  <c r="M75" i="8"/>
  <c r="M74" i="8"/>
  <c r="M73" i="8"/>
  <c r="M72" i="8"/>
  <c r="M71" i="8"/>
  <c r="M70" i="8"/>
  <c r="M69" i="8"/>
  <c r="M68" i="8"/>
  <c r="M67" i="8"/>
  <c r="M66" i="8"/>
  <c r="M65" i="8"/>
  <c r="M64" i="8"/>
  <c r="Q62" i="8"/>
  <c r="Q61" i="8"/>
  <c r="Q60" i="8"/>
  <c r="Q59" i="8"/>
  <c r="Q58" i="8"/>
  <c r="Q56" i="8"/>
  <c r="Q55" i="8"/>
  <c r="Q54" i="8"/>
  <c r="Q53" i="8"/>
  <c r="Q52" i="8"/>
  <c r="Q51" i="8"/>
  <c r="Q50" i="8"/>
  <c r="Q49" i="8"/>
  <c r="Q48" i="8"/>
  <c r="Q47" i="8"/>
  <c r="Q46" i="8"/>
  <c r="Q45" i="8"/>
  <c r="Q44" i="8"/>
  <c r="Q43" i="8"/>
  <c r="Q42" i="8"/>
  <c r="Q41" i="8"/>
  <c r="Q39" i="8"/>
  <c r="M40" i="8"/>
  <c r="M41" i="8"/>
  <c r="M42" i="8"/>
  <c r="M43" i="8"/>
  <c r="M44" i="8"/>
  <c r="M45" i="8"/>
  <c r="M46" i="8"/>
  <c r="M47" i="8"/>
  <c r="M48" i="8"/>
  <c r="M49" i="8"/>
  <c r="M50" i="8"/>
  <c r="M51" i="8"/>
  <c r="M52" i="8"/>
  <c r="M53" i="8"/>
  <c r="M54" i="8"/>
  <c r="M55" i="8"/>
  <c r="M56" i="8"/>
  <c r="M58" i="8"/>
  <c r="M59" i="8"/>
  <c r="M60" i="8"/>
  <c r="M61" i="8"/>
  <c r="M62" i="8"/>
  <c r="P368" i="14" l="1"/>
  <c r="S368" i="14" s="1"/>
  <c r="CV75" i="9"/>
  <c r="DC33" i="9"/>
  <c r="CV74" i="9"/>
  <c r="CY33" i="9"/>
  <c r="BF57" i="8"/>
  <c r="BG57" i="8" s="1"/>
  <c r="BA26" i="8"/>
  <c r="BH26" i="8" s="1"/>
  <c r="BA33" i="8"/>
  <c r="BH33" i="8" s="1"/>
  <c r="BA38" i="8"/>
  <c r="BH38" i="8" s="1"/>
  <c r="AW57" i="8"/>
  <c r="BE25" i="8"/>
  <c r="BE27" i="8"/>
  <c r="BE30" i="8"/>
  <c r="BE37" i="8"/>
  <c r="BA30" i="8"/>
  <c r="BH30" i="8" s="1"/>
  <c r="BE26" i="8"/>
  <c r="BE33" i="8"/>
  <c r="BE41" i="8"/>
  <c r="BA43" i="8"/>
  <c r="BH43" i="8" s="1"/>
  <c r="BA17" i="8"/>
  <c r="BH17" i="8" s="1"/>
  <c r="BA25" i="8"/>
  <c r="BH25" i="8" s="1"/>
  <c r="BE28" i="8"/>
  <c r="BE38" i="8"/>
  <c r="BE43" i="8"/>
  <c r="BE31" i="8"/>
  <c r="BA18" i="8"/>
  <c r="BH18" i="8" s="1"/>
  <c r="BA41" i="8"/>
  <c r="BH41" i="8" s="1"/>
  <c r="BA32" i="8"/>
  <c r="BH32" i="8" s="1"/>
  <c r="BA40" i="8"/>
  <c r="BH40" i="8" s="1"/>
  <c r="BA42" i="8"/>
  <c r="BH42" i="8" s="1"/>
  <c r="BE32" i="8"/>
  <c r="BE40" i="8"/>
  <c r="BE42" i="8"/>
  <c r="BA37" i="8"/>
  <c r="BH37" i="8" s="1"/>
  <c r="BE36" i="8"/>
  <c r="BA36" i="8"/>
  <c r="BH36" i="8" s="1"/>
  <c r="BE35" i="8"/>
  <c r="BA35" i="8"/>
  <c r="BH35" i="8" s="1"/>
  <c r="BA31" i="8"/>
  <c r="BH31" i="8" s="1"/>
  <c r="BA28" i="8"/>
  <c r="BH28" i="8" s="1"/>
  <c r="BA27" i="8"/>
  <c r="BH27" i="8" s="1"/>
  <c r="BE18" i="8"/>
  <c r="BE17" i="8"/>
  <c r="BE20" i="8"/>
  <c r="BE15" i="8"/>
  <c r="BE21" i="8"/>
  <c r="BA21" i="8"/>
  <c r="BH21" i="8" s="1"/>
  <c r="BA22" i="8"/>
  <c r="BH22" i="8" s="1"/>
  <c r="BE22" i="8"/>
  <c r="BA23" i="8"/>
  <c r="BH23" i="8" s="1"/>
  <c r="BA15" i="8"/>
  <c r="BE16" i="8"/>
  <c r="BA16" i="8"/>
  <c r="BH16" i="8" s="1"/>
  <c r="BE23" i="8"/>
  <c r="BA20" i="8"/>
  <c r="BH20" i="8" s="1"/>
  <c r="AW45" i="8"/>
  <c r="BF65" i="8"/>
  <c r="BG65" i="8" s="1"/>
  <c r="BF53" i="8"/>
  <c r="BG53" i="8" s="1"/>
  <c r="BF51" i="8"/>
  <c r="BG51" i="8" s="1"/>
  <c r="BF52" i="8"/>
  <c r="BG52" i="8" s="1"/>
  <c r="BF62" i="8"/>
  <c r="BG62" i="8" s="1"/>
  <c r="BF50" i="8"/>
  <c r="BG50" i="8" s="1"/>
  <c r="BF63" i="8"/>
  <c r="BG63" i="8" s="1"/>
  <c r="BF45" i="8"/>
  <c r="BG45" i="8" s="1"/>
  <c r="BH63" i="8"/>
  <c r="AW71" i="8"/>
  <c r="AW47" i="8"/>
  <c r="AW23" i="8"/>
  <c r="BH62" i="8"/>
  <c r="AW58" i="8"/>
  <c r="AW46" i="8"/>
  <c r="AW32" i="8"/>
  <c r="AW56" i="8"/>
  <c r="BF72" i="8"/>
  <c r="BG72" i="8" s="1"/>
  <c r="BF60" i="8"/>
  <c r="BG60" i="8" s="1"/>
  <c r="BF48" i="8"/>
  <c r="BG48" i="8" s="1"/>
  <c r="BF71" i="8"/>
  <c r="BG71" i="8" s="1"/>
  <c r="BF47" i="8"/>
  <c r="BG47" i="8" s="1"/>
  <c r="BF67" i="8"/>
  <c r="BG67" i="8" s="1"/>
  <c r="BF66" i="8"/>
  <c r="BG66" i="8" s="1"/>
  <c r="BF73" i="8"/>
  <c r="BG73" i="8" s="1"/>
  <c r="BH72" i="8"/>
  <c r="BH48" i="8"/>
  <c r="AW37" i="8"/>
  <c r="BF70" i="8"/>
  <c r="BG70" i="8" s="1"/>
  <c r="BF58" i="8"/>
  <c r="BG58" i="8" s="1"/>
  <c r="BF46" i="8"/>
  <c r="BG46" i="8" s="1"/>
  <c r="BF55" i="8"/>
  <c r="BG55" i="8" s="1"/>
  <c r="BH65" i="8"/>
  <c r="BF61" i="8"/>
  <c r="BG61" i="8" s="1"/>
  <c r="BF68" i="8"/>
  <c r="BG68" i="8" s="1"/>
  <c r="BF56" i="8"/>
  <c r="BG56" i="8" s="1"/>
  <c r="AW67" i="8"/>
  <c r="BH70" i="8"/>
  <c r="BH58" i="8"/>
  <c r="BH46" i="8"/>
  <c r="BH45" i="8"/>
  <c r="AW35" i="8"/>
  <c r="AW31" i="8"/>
  <c r="AW55" i="8"/>
  <c r="AW68" i="8"/>
  <c r="AW43" i="8"/>
  <c r="AW72" i="8"/>
  <c r="AW60" i="8"/>
  <c r="AW36" i="8"/>
  <c r="AW25" i="8"/>
  <c r="AW61" i="8"/>
  <c r="AW73" i="8"/>
  <c r="AW30" i="8"/>
  <c r="AW42" i="8"/>
  <c r="AW70" i="8"/>
  <c r="AW33" i="8"/>
  <c r="AW20" i="8"/>
  <c r="AW48" i="8"/>
  <c r="AW16" i="8"/>
  <c r="AW18" i="8"/>
  <c r="AW26" i="8"/>
  <c r="AW27" i="8"/>
  <c r="AW51" i="8"/>
  <c r="AW52" i="8"/>
  <c r="AW41" i="8"/>
  <c r="AW17" i="8"/>
  <c r="AW50" i="8"/>
  <c r="AW40" i="8"/>
  <c r="AW65" i="8"/>
  <c r="AW66" i="8"/>
  <c r="AW21" i="8"/>
  <c r="AW38" i="8"/>
  <c r="AW62" i="8"/>
  <c r="AW63" i="8"/>
  <c r="AW28" i="8"/>
  <c r="AW53" i="8"/>
  <c r="AW22" i="8"/>
  <c r="AW15" i="8"/>
  <c r="H53" i="5"/>
  <c r="BJ57" i="8" l="1"/>
  <c r="BF30" i="8"/>
  <c r="BG30" i="8" s="1"/>
  <c r="BJ30" i="8" s="1"/>
  <c r="BF26" i="8"/>
  <c r="BG26" i="8" s="1"/>
  <c r="BJ26" i="8" s="1"/>
  <c r="BF33" i="8"/>
  <c r="BG33" i="8" s="1"/>
  <c r="BJ33" i="8" s="1"/>
  <c r="BF38" i="8"/>
  <c r="BG38" i="8" s="1"/>
  <c r="BJ38" i="8" s="1"/>
  <c r="BF25" i="8"/>
  <c r="BG25" i="8" s="1"/>
  <c r="BJ25" i="8" s="1"/>
  <c r="BF18" i="8"/>
  <c r="BG18" i="8" s="1"/>
  <c r="BJ18" i="8" s="1"/>
  <c r="BF43" i="8"/>
  <c r="BG43" i="8" s="1"/>
  <c r="BJ43" i="8" s="1"/>
  <c r="BF40" i="8"/>
  <c r="BG40" i="8" s="1"/>
  <c r="BJ40" i="8" s="1"/>
  <c r="BF32" i="8"/>
  <c r="BG32" i="8" s="1"/>
  <c r="BJ32" i="8" s="1"/>
  <c r="BF41" i="8"/>
  <c r="BG41" i="8" s="1"/>
  <c r="BJ41" i="8" s="1"/>
  <c r="BF17" i="8"/>
  <c r="BG17" i="8" s="1"/>
  <c r="BJ17" i="8" s="1"/>
  <c r="BJ47" i="8"/>
  <c r="BF42" i="8"/>
  <c r="BG42" i="8" s="1"/>
  <c r="BJ42" i="8" s="1"/>
  <c r="BF27" i="8"/>
  <c r="BG27" i="8" s="1"/>
  <c r="BJ27" i="8" s="1"/>
  <c r="BJ53" i="8"/>
  <c r="BJ52" i="8"/>
  <c r="BJ51" i="8"/>
  <c r="BF37" i="8"/>
  <c r="BG37" i="8" s="1"/>
  <c r="BJ37" i="8" s="1"/>
  <c r="BF36" i="8"/>
  <c r="BG36" i="8" s="1"/>
  <c r="BJ36" i="8" s="1"/>
  <c r="BF35" i="8"/>
  <c r="BG35" i="8" s="1"/>
  <c r="BJ35" i="8" s="1"/>
  <c r="BF31" i="8"/>
  <c r="BG31" i="8" s="1"/>
  <c r="BJ31" i="8" s="1"/>
  <c r="BF28" i="8"/>
  <c r="BG28" i="8" s="1"/>
  <c r="BJ28" i="8" s="1"/>
  <c r="BF21" i="8"/>
  <c r="BG21" i="8" s="1"/>
  <c r="BJ21" i="8" s="1"/>
  <c r="BF23" i="8"/>
  <c r="BG23" i="8" s="1"/>
  <c r="BJ23" i="8" s="1"/>
  <c r="BJ68" i="8"/>
  <c r="BJ55" i="8"/>
  <c r="BJ67" i="8"/>
  <c r="BJ73" i="8"/>
  <c r="BF22" i="8"/>
  <c r="BG22" i="8" s="1"/>
  <c r="BJ22" i="8" s="1"/>
  <c r="BJ61" i="8"/>
  <c r="BJ66" i="8"/>
  <c r="BJ71" i="8"/>
  <c r="BJ60" i="8"/>
  <c r="BJ72" i="8"/>
  <c r="BF16" i="8"/>
  <c r="BG16" i="8" s="1"/>
  <c r="BJ16" i="8" s="1"/>
  <c r="BH15" i="8"/>
  <c r="BF15" i="8"/>
  <c r="BG15" i="8" s="1"/>
  <c r="BJ48" i="8"/>
  <c r="BJ50" i="8"/>
  <c r="BJ56" i="8"/>
  <c r="BF20" i="8"/>
  <c r="BG20" i="8" s="1"/>
  <c r="BJ20" i="8" s="1"/>
  <c r="BJ62" i="8"/>
  <c r="BJ45" i="8"/>
  <c r="BJ63" i="8"/>
  <c r="BJ65" i="8"/>
  <c r="BJ46" i="8"/>
  <c r="BJ58" i="8"/>
  <c r="BJ70" i="8"/>
  <c r="BK57" i="8" l="1"/>
  <c r="BK50" i="8"/>
  <c r="BJ15" i="8"/>
  <c r="BK16" i="8" s="1"/>
  <c r="BK37" i="8"/>
  <c r="BK35" i="8"/>
  <c r="BK25" i="8"/>
  <c r="BK70" i="8"/>
  <c r="BK27" i="8"/>
  <c r="BK36" i="8"/>
  <c r="BK38" i="8"/>
  <c r="BK26" i="8"/>
  <c r="BK65" i="8"/>
  <c r="BK33" i="8"/>
  <c r="BK28" i="8"/>
  <c r="BK41" i="8"/>
  <c r="BK42" i="8"/>
  <c r="BK43" i="8"/>
  <c r="BK52" i="8"/>
  <c r="BK53" i="8"/>
  <c r="BK40" i="8"/>
  <c r="BK51" i="8"/>
  <c r="BK45" i="8"/>
  <c r="AB51" i="8" s="1"/>
  <c r="BK30" i="8"/>
  <c r="BK32" i="8"/>
  <c r="BK31" i="8"/>
  <c r="BK22" i="8"/>
  <c r="BK73" i="8"/>
  <c r="BK71" i="8"/>
  <c r="BK46" i="8"/>
  <c r="BK23" i="8"/>
  <c r="BK55" i="8"/>
  <c r="BK62" i="8"/>
  <c r="BK63" i="8"/>
  <c r="BK72" i="8"/>
  <c r="BK66" i="8"/>
  <c r="BK67" i="8"/>
  <c r="BK68" i="8"/>
  <c r="BK60" i="8"/>
  <c r="BK61" i="8"/>
  <c r="BK58" i="8"/>
  <c r="BK56" i="8"/>
  <c r="BK48" i="8"/>
  <c r="BK47" i="8"/>
  <c r="BK21" i="8"/>
  <c r="BK20" i="8"/>
  <c r="AB65" i="8" l="1"/>
  <c r="P292" i="14" s="1"/>
  <c r="S292" i="14" s="1"/>
  <c r="AB48" i="8"/>
  <c r="P281" i="14" s="1"/>
  <c r="S281" i="14" s="1"/>
  <c r="AB77" i="8"/>
  <c r="P300" i="14" s="1"/>
  <c r="S300" i="14" s="1"/>
  <c r="AB83" i="8"/>
  <c r="P304" i="14" s="1"/>
  <c r="S304" i="14" s="1"/>
  <c r="AB42" i="8"/>
  <c r="P277" i="14" s="1"/>
  <c r="S277" i="14" s="1"/>
  <c r="AB36" i="8"/>
  <c r="P273" i="14" s="1"/>
  <c r="S273" i="14" s="1"/>
  <c r="AB23" i="8"/>
  <c r="P264" i="14" s="1"/>
  <c r="S264" i="14" s="1"/>
  <c r="AB22" i="8"/>
  <c r="P263" i="14" s="1"/>
  <c r="S263" i="14" s="1"/>
  <c r="AB24" i="8"/>
  <c r="P265" i="14" s="1"/>
  <c r="S265" i="14" s="1"/>
  <c r="AB30" i="8"/>
  <c r="P269" i="14" s="1"/>
  <c r="S269" i="14" s="1"/>
  <c r="AB66" i="8"/>
  <c r="P293" i="14" s="1"/>
  <c r="S293" i="14" s="1"/>
  <c r="BL56" i="8"/>
  <c r="AB64" i="8"/>
  <c r="P291" i="14" s="1"/>
  <c r="S291" i="14" s="1"/>
  <c r="AB63" i="8"/>
  <c r="P290" i="14" s="1"/>
  <c r="S290" i="14" s="1"/>
  <c r="BL58" i="8"/>
  <c r="BL55" i="8"/>
  <c r="BL57" i="8"/>
  <c r="BK15" i="8"/>
  <c r="BK17" i="8"/>
  <c r="BK18" i="8"/>
  <c r="AS84" i="8"/>
  <c r="BE84" i="8" s="1"/>
  <c r="AB47" i="8"/>
  <c r="P280" i="14" s="1"/>
  <c r="S280" i="14" s="1"/>
  <c r="AB46" i="8"/>
  <c r="P279" i="14" s="1"/>
  <c r="S279" i="14" s="1"/>
  <c r="AB45" i="8"/>
  <c r="P278" i="14" s="1"/>
  <c r="S278" i="14" s="1"/>
  <c r="BL50" i="8"/>
  <c r="AB60" i="8"/>
  <c r="P289" i="14" s="1"/>
  <c r="S289" i="14" s="1"/>
  <c r="AB59" i="8"/>
  <c r="P288" i="14" s="1"/>
  <c r="S288" i="14" s="1"/>
  <c r="AB58" i="8"/>
  <c r="P287" i="14" s="1"/>
  <c r="S287" i="14" s="1"/>
  <c r="AB57" i="8"/>
  <c r="P286" i="14" s="1"/>
  <c r="S286" i="14" s="1"/>
  <c r="AB54" i="8"/>
  <c r="P285" i="14" s="1"/>
  <c r="S285" i="14" s="1"/>
  <c r="P282" i="14"/>
  <c r="S282" i="14" s="1"/>
  <c r="AB53" i="8"/>
  <c r="P284" i="14" s="1"/>
  <c r="S284" i="14" s="1"/>
  <c r="AB52" i="8"/>
  <c r="P283" i="14" s="1"/>
  <c r="S283" i="14" s="1"/>
  <c r="AB84" i="8"/>
  <c r="P305" i="14" s="1"/>
  <c r="S305" i="14" s="1"/>
  <c r="AB81" i="8"/>
  <c r="P302" i="14" s="1"/>
  <c r="S302" i="14" s="1"/>
  <c r="AB82" i="8"/>
  <c r="P303" i="14" s="1"/>
  <c r="S303" i="14" s="1"/>
  <c r="AB76" i="8"/>
  <c r="P299" i="14" s="1"/>
  <c r="S299" i="14" s="1"/>
  <c r="AB78" i="8"/>
  <c r="P301" i="14" s="1"/>
  <c r="S301" i="14" s="1"/>
  <c r="AS86" i="8"/>
  <c r="BE86" i="8" s="1"/>
  <c r="AB75" i="8"/>
  <c r="P298" i="14" s="1"/>
  <c r="S298" i="14" s="1"/>
  <c r="AB33" i="8"/>
  <c r="P270" i="14" s="1"/>
  <c r="S270" i="14" s="1"/>
  <c r="AB35" i="8"/>
  <c r="P272" i="14" s="1"/>
  <c r="S272" i="14" s="1"/>
  <c r="AB34" i="8"/>
  <c r="P271" i="14" s="1"/>
  <c r="S271" i="14" s="1"/>
  <c r="AB21" i="8"/>
  <c r="P262" i="14" s="1"/>
  <c r="S262" i="14" s="1"/>
  <c r="BL25" i="8"/>
  <c r="AB27" i="8"/>
  <c r="P266" i="14" s="1"/>
  <c r="S266" i="14" s="1"/>
  <c r="AB29" i="8"/>
  <c r="P268" i="14" s="1"/>
  <c r="S268" i="14" s="1"/>
  <c r="AB28" i="8"/>
  <c r="P267" i="14" s="1"/>
  <c r="S267" i="14" s="1"/>
  <c r="AB41" i="8"/>
  <c r="P276" i="14" s="1"/>
  <c r="S276" i="14" s="1"/>
  <c r="AB40" i="8"/>
  <c r="P275" i="14" s="1"/>
  <c r="S275" i="14" s="1"/>
  <c r="AB39" i="8"/>
  <c r="P274" i="14" s="1"/>
  <c r="S274" i="14" s="1"/>
  <c r="AB71" i="8"/>
  <c r="P296" i="14" s="1"/>
  <c r="S296" i="14" s="1"/>
  <c r="AB69" i="8"/>
  <c r="P294" i="14" s="1"/>
  <c r="S294" i="14" s="1"/>
  <c r="AB70" i="8"/>
  <c r="P295" i="14" s="1"/>
  <c r="S295" i="14" s="1"/>
  <c r="AB72" i="8"/>
  <c r="P297" i="14" s="1"/>
  <c r="S297" i="14" s="1"/>
  <c r="BL53" i="8"/>
  <c r="BL36" i="8"/>
  <c r="BL26" i="8"/>
  <c r="BL37" i="8"/>
  <c r="BL38" i="8"/>
  <c r="BL51" i="8"/>
  <c r="BL35" i="8"/>
  <c r="BL72" i="8"/>
  <c r="BL27" i="8"/>
  <c r="BL52" i="8"/>
  <c r="BL43" i="8"/>
  <c r="BL28" i="8"/>
  <c r="BL33" i="8"/>
  <c r="BL40" i="8"/>
  <c r="BL41" i="8"/>
  <c r="BL42" i="8"/>
  <c r="BL73" i="8"/>
  <c r="BL68" i="8"/>
  <c r="BL67" i="8"/>
  <c r="BL48" i="8"/>
  <c r="BL47" i="8"/>
  <c r="BL45" i="8"/>
  <c r="BL46" i="8"/>
  <c r="BL32" i="8"/>
  <c r="BL31" i="8"/>
  <c r="BL30" i="8"/>
  <c r="BL61" i="8"/>
  <c r="BL60" i="8"/>
  <c r="BL63" i="8"/>
  <c r="BL62" i="8"/>
  <c r="BL65" i="8"/>
  <c r="BL66" i="8"/>
  <c r="BL21" i="8"/>
  <c r="BL22" i="8"/>
  <c r="BL20" i="8"/>
  <c r="BL23" i="8"/>
  <c r="BL70" i="8"/>
  <c r="BL71" i="8"/>
  <c r="AB15" i="8" l="1"/>
  <c r="P258" i="14" s="1"/>
  <c r="S258" i="14" s="1"/>
  <c r="AB16" i="8"/>
  <c r="P259" i="14" s="1"/>
  <c r="S259" i="14" s="1"/>
  <c r="AS87" i="8"/>
  <c r="BE87" i="8" s="1"/>
  <c r="AL12" i="13" s="1"/>
  <c r="S18" i="9"/>
  <c r="P325" i="14" s="1"/>
  <c r="S325" i="14" s="1"/>
  <c r="S20" i="9"/>
  <c r="P326" i="14" s="1"/>
  <c r="S326" i="14" s="1"/>
  <c r="S30" i="9"/>
  <c r="P331" i="14" s="1"/>
  <c r="S331" i="14" s="1"/>
  <c r="AS78" i="8"/>
  <c r="BE78" i="8" s="1"/>
  <c r="AI468" i="13" s="1"/>
  <c r="O28" i="9"/>
  <c r="P314" i="14" s="1"/>
  <c r="S314" i="14" s="1"/>
  <c r="O34" i="9"/>
  <c r="P317" i="14" s="1"/>
  <c r="S317" i="14" s="1"/>
  <c r="O14" i="9"/>
  <c r="P307" i="14" s="1"/>
  <c r="S307" i="14" s="1"/>
  <c r="O42" i="9"/>
  <c r="P321" i="14" s="1"/>
  <c r="S321" i="14" s="1"/>
  <c r="O20" i="9"/>
  <c r="P310" i="14" s="1"/>
  <c r="S310" i="14" s="1"/>
  <c r="AS85" i="8"/>
  <c r="BE85" i="8" s="1"/>
  <c r="AJ146" i="13" s="1"/>
  <c r="S22" i="9"/>
  <c r="O36" i="9"/>
  <c r="P318" i="14" s="1"/>
  <c r="S318" i="14" s="1"/>
  <c r="O22" i="9"/>
  <c r="P311" i="14" s="1"/>
  <c r="S311" i="14" s="1"/>
  <c r="S36" i="9"/>
  <c r="P334" i="14" s="1"/>
  <c r="S334" i="14" s="1"/>
  <c r="AS83" i="8"/>
  <c r="BE83" i="8" s="1"/>
  <c r="AJ38" i="13" s="1"/>
  <c r="AS82" i="8"/>
  <c r="BE82" i="8" s="1"/>
  <c r="AG114" i="13" s="1"/>
  <c r="S38" i="9"/>
  <c r="P335" i="14" s="1"/>
  <c r="S335" i="14" s="1"/>
  <c r="O26" i="9"/>
  <c r="P313" i="14" s="1"/>
  <c r="S313" i="14" s="1"/>
  <c r="O18" i="9"/>
  <c r="P309" i="14" s="1"/>
  <c r="S309" i="14" s="1"/>
  <c r="S28" i="9"/>
  <c r="P330" i="14" s="1"/>
  <c r="S330" i="14" s="1"/>
  <c r="AS81" i="8"/>
  <c r="BE81" i="8" s="1"/>
  <c r="AK50" i="13" s="1"/>
  <c r="O12" i="9"/>
  <c r="P306" i="14" s="1"/>
  <c r="S306" i="14" s="1"/>
  <c r="O30" i="9"/>
  <c r="P315" i="14" s="1"/>
  <c r="S315" i="14" s="1"/>
  <c r="AS80" i="8"/>
  <c r="BE80" i="8" s="1"/>
  <c r="AL170" i="13" s="1"/>
  <c r="AS79" i="8"/>
  <c r="BE79" i="8" s="1"/>
  <c r="AI64" i="13" s="1"/>
  <c r="O38" i="9"/>
  <c r="P319" i="14" s="1"/>
  <c r="S319" i="14" s="1"/>
  <c r="O24" i="9"/>
  <c r="P312" i="14" s="1"/>
  <c r="S312" i="14" s="1"/>
  <c r="S16" i="9"/>
  <c r="P324" i="14" s="1"/>
  <c r="S324" i="14" s="1"/>
  <c r="AS77" i="8"/>
  <c r="BE77" i="8" s="1"/>
  <c r="AH141" i="13" s="1"/>
  <c r="O40" i="9"/>
  <c r="P320" i="14" s="1"/>
  <c r="S320" i="14" s="1"/>
  <c r="AB17" i="8"/>
  <c r="AL24" i="13"/>
  <c r="AL48" i="13"/>
  <c r="AL84" i="13"/>
  <c r="AL96" i="13"/>
  <c r="AL7" i="13"/>
  <c r="AL19" i="13"/>
  <c r="AL31" i="13"/>
  <c r="AL43" i="13"/>
  <c r="AL55" i="13"/>
  <c r="AL67" i="13"/>
  <c r="AL79" i="13"/>
  <c r="AL91" i="13"/>
  <c r="AL127" i="13"/>
  <c r="AL139" i="13"/>
  <c r="AL9" i="13"/>
  <c r="AL21" i="13"/>
  <c r="AL33" i="13"/>
  <c r="AL45" i="13"/>
  <c r="AL57" i="13"/>
  <c r="AL69" i="13"/>
  <c r="AL81" i="13"/>
  <c r="AL26" i="13"/>
  <c r="AL42" i="13"/>
  <c r="AL51" i="13"/>
  <c r="AL74" i="13"/>
  <c r="AL110" i="13"/>
  <c r="AL112" i="13"/>
  <c r="AL116" i="13"/>
  <c r="AL118" i="13"/>
  <c r="AL142" i="13"/>
  <c r="AL153" i="13"/>
  <c r="AL177" i="13"/>
  <c r="AL6" i="13"/>
  <c r="AL15" i="13"/>
  <c r="AL38" i="13"/>
  <c r="AL54" i="13"/>
  <c r="AL63" i="13"/>
  <c r="AL13" i="13"/>
  <c r="AL52" i="13"/>
  <c r="AL61" i="13"/>
  <c r="AL70" i="13"/>
  <c r="AL88" i="13"/>
  <c r="AL90" i="13"/>
  <c r="AL92" i="13"/>
  <c r="AL94" i="13"/>
  <c r="AL11" i="13"/>
  <c r="AL20" i="13"/>
  <c r="AL59" i="13"/>
  <c r="AL68" i="13"/>
  <c r="AL77" i="13"/>
  <c r="AL117" i="13"/>
  <c r="AL119" i="13"/>
  <c r="AL121" i="13"/>
  <c r="AL123" i="13"/>
  <c r="AL141" i="13"/>
  <c r="AL23" i="13"/>
  <c r="AL102" i="13"/>
  <c r="AL105" i="13"/>
  <c r="AL161" i="13"/>
  <c r="AL176" i="13"/>
  <c r="AL190" i="13"/>
  <c r="AL202" i="13"/>
  <c r="AL214" i="13"/>
  <c r="AL34" i="13"/>
  <c r="AL82" i="13"/>
  <c r="AL100" i="13"/>
  <c r="AL130" i="13"/>
  <c r="AL187" i="13"/>
  <c r="AL199" i="13"/>
  <c r="AL211" i="13"/>
  <c r="AL10" i="13"/>
  <c r="AL41" i="13"/>
  <c r="AL156" i="13"/>
  <c r="AL171" i="13"/>
  <c r="AL182" i="13"/>
  <c r="AL194" i="13"/>
  <c r="AL17" i="13"/>
  <c r="AL62" i="13"/>
  <c r="AL95" i="13"/>
  <c r="AL128" i="13"/>
  <c r="AL133" i="13"/>
  <c r="AL158" i="13"/>
  <c r="AL173" i="13"/>
  <c r="AL189" i="13"/>
  <c r="AL201" i="13"/>
  <c r="AL18" i="13"/>
  <c r="AL28" i="13"/>
  <c r="AL25" i="13"/>
  <c r="AL73" i="13"/>
  <c r="AL89" i="13"/>
  <c r="AL126" i="13"/>
  <c r="AL131" i="13"/>
  <c r="AL138" i="13"/>
  <c r="AL164" i="13"/>
  <c r="AL179" i="13"/>
  <c r="AL109" i="13"/>
  <c r="AL175" i="13"/>
  <c r="AL193" i="13"/>
  <c r="AL212" i="13"/>
  <c r="AL220" i="13"/>
  <c r="AL229" i="13"/>
  <c r="AL241" i="13"/>
  <c r="AL253" i="13"/>
  <c r="AL265" i="13"/>
  <c r="AL8" i="13"/>
  <c r="AL56" i="13"/>
  <c r="AL101" i="13"/>
  <c r="AL143" i="13"/>
  <c r="AL226" i="13"/>
  <c r="AL238" i="13"/>
  <c r="AL250" i="13"/>
  <c r="AL262" i="13"/>
  <c r="AL106" i="13"/>
  <c r="AL188" i="13"/>
  <c r="AL208" i="13"/>
  <c r="AL215" i="13"/>
  <c r="AL257" i="13"/>
  <c r="AL16" i="13"/>
  <c r="AL75" i="13"/>
  <c r="AL136" i="13"/>
  <c r="AL197" i="13"/>
  <c r="AL217" i="13"/>
  <c r="AL276" i="13"/>
  <c r="AL30" i="13"/>
  <c r="AL64" i="13"/>
  <c r="AL97" i="13"/>
  <c r="AL151" i="13"/>
  <c r="AL221" i="13"/>
  <c r="AL235" i="13"/>
  <c r="AL247" i="13"/>
  <c r="AL37" i="13"/>
  <c r="AL87" i="13"/>
  <c r="AL98" i="13"/>
  <c r="AL107" i="13"/>
  <c r="AL124" i="13"/>
  <c r="AL167" i="13"/>
  <c r="AL186" i="13"/>
  <c r="AL223" i="13"/>
  <c r="AL230" i="13"/>
  <c r="AL242" i="13"/>
  <c r="AL266" i="13"/>
  <c r="AL146" i="13"/>
  <c r="AL172" i="13"/>
  <c r="AL207" i="13"/>
  <c r="AL248" i="13"/>
  <c r="AL263" i="13"/>
  <c r="AL301" i="13"/>
  <c r="AL313" i="13"/>
  <c r="AL325" i="13"/>
  <c r="AL122" i="13"/>
  <c r="AL272" i="13"/>
  <c r="AL284" i="13"/>
  <c r="AL296" i="13"/>
  <c r="AL320" i="13"/>
  <c r="AL332" i="13"/>
  <c r="AL356" i="13"/>
  <c r="AL368" i="13"/>
  <c r="AL39" i="13"/>
  <c r="AL66" i="13"/>
  <c r="AL155" i="13"/>
  <c r="AL174" i="13"/>
  <c r="AL192" i="13"/>
  <c r="AL232" i="13"/>
  <c r="AL261" i="13"/>
  <c r="AL275" i="13"/>
  <c r="AL298" i="13"/>
  <c r="AL310" i="13"/>
  <c r="AL322" i="13"/>
  <c r="AL334" i="13"/>
  <c r="AL346" i="13"/>
  <c r="AL209" i="13"/>
  <c r="AL239" i="13"/>
  <c r="AL258" i="13"/>
  <c r="AL281" i="13"/>
  <c r="AL293" i="13"/>
  <c r="AL305" i="13"/>
  <c r="AL341" i="13"/>
  <c r="AL365" i="13"/>
  <c r="AL53" i="13"/>
  <c r="AL78" i="13"/>
  <c r="AL162" i="13"/>
  <c r="AL181" i="13"/>
  <c r="AL204" i="13"/>
  <c r="AL218" i="13"/>
  <c r="AL246" i="13"/>
  <c r="AL273" i="13"/>
  <c r="AL300" i="13"/>
  <c r="AL360" i="13"/>
  <c r="AL27" i="13"/>
  <c r="AL222" i="13"/>
  <c r="AL236" i="13"/>
  <c r="AL295" i="13"/>
  <c r="AL307" i="13"/>
  <c r="AL319" i="13"/>
  <c r="AL331" i="13"/>
  <c r="AL343" i="13"/>
  <c r="AL180" i="13"/>
  <c r="AL291" i="13"/>
  <c r="AL375" i="13"/>
  <c r="AL387" i="13"/>
  <c r="AL399" i="13"/>
  <c r="AL411" i="13"/>
  <c r="AL447" i="13"/>
  <c r="AL459" i="13"/>
  <c r="AL471" i="13"/>
  <c r="AL243" i="13"/>
  <c r="AL256" i="13"/>
  <c r="AL278" i="13"/>
  <c r="AL302" i="13"/>
  <c r="AL326" i="13"/>
  <c r="AL345" i="13"/>
  <c r="AL382" i="13"/>
  <c r="AL406" i="13"/>
  <c r="AL418" i="13"/>
  <c r="AL466" i="13"/>
  <c r="AL145" i="13"/>
  <c r="AL195" i="13"/>
  <c r="AL244" i="13"/>
  <c r="AL292" i="13"/>
  <c r="AL316" i="13"/>
  <c r="AL366" i="13"/>
  <c r="AL384" i="13"/>
  <c r="AL396" i="13"/>
  <c r="AL408" i="13"/>
  <c r="AL432" i="13"/>
  <c r="AL456" i="13"/>
  <c r="AL468" i="13"/>
  <c r="AL492" i="13"/>
  <c r="AL46" i="13"/>
  <c r="AL216" i="13"/>
  <c r="AL299" i="13"/>
  <c r="AL323" i="13"/>
  <c r="AL379" i="13"/>
  <c r="AL391" i="13"/>
  <c r="AL403" i="13"/>
  <c r="AL415" i="13"/>
  <c r="AL427" i="13"/>
  <c r="AL451" i="13"/>
  <c r="AL487" i="13"/>
  <c r="AL184" i="13"/>
  <c r="AL251" i="13"/>
  <c r="AL282" i="13"/>
  <c r="AL306" i="13"/>
  <c r="AL330" i="13"/>
  <c r="AL340" i="13"/>
  <c r="AL386" i="13"/>
  <c r="AL398" i="13"/>
  <c r="AL422" i="13"/>
  <c r="AL434" i="13"/>
  <c r="AL446" i="13"/>
  <c r="AL470" i="13"/>
  <c r="AL482" i="13"/>
  <c r="AL148" i="13"/>
  <c r="AL198" i="13"/>
  <c r="AL225" i="13"/>
  <c r="AL327" i="13"/>
  <c r="AL337" i="13"/>
  <c r="AL359" i="13"/>
  <c r="AL381" i="13"/>
  <c r="AL393" i="13"/>
  <c r="AL405" i="13"/>
  <c r="AL441" i="13"/>
  <c r="AL453" i="13"/>
  <c r="AL477" i="13"/>
  <c r="AL268" i="13"/>
  <c r="AL377" i="13"/>
  <c r="AL401" i="13"/>
  <c r="AL473" i="13"/>
  <c r="AL259" i="13"/>
  <c r="AL314" i="13"/>
  <c r="AL362" i="13"/>
  <c r="AL388" i="13"/>
  <c r="AL412" i="13"/>
  <c r="AL436" i="13"/>
  <c r="AL32" i="13"/>
  <c r="AL271" i="13"/>
  <c r="AL321" i="13"/>
  <c r="AL357" i="13"/>
  <c r="AL371" i="13"/>
  <c r="AL443" i="13"/>
  <c r="AL467" i="13"/>
  <c r="AL328" i="13"/>
  <c r="AL352" i="13"/>
  <c r="AL378" i="13"/>
  <c r="AL402" i="13"/>
  <c r="AL450" i="13"/>
  <c r="AL287" i="13"/>
  <c r="AL335" i="13"/>
  <c r="AL347" i="13"/>
  <c r="AL433" i="13"/>
  <c r="AL457" i="13"/>
  <c r="AL152" i="13"/>
  <c r="AL294" i="13"/>
  <c r="AL416" i="13"/>
  <c r="AL440" i="13"/>
  <c r="AL183" i="13"/>
  <c r="AL342" i="13"/>
  <c r="AL413" i="13"/>
  <c r="AL496" i="13"/>
  <c r="AL448" i="13"/>
  <c r="AL237" i="13"/>
  <c r="AL304" i="13"/>
  <c r="AL137" i="13"/>
  <c r="AL227" i="13"/>
  <c r="AL355" i="13"/>
  <c r="AL421" i="13"/>
  <c r="AL462" i="13"/>
  <c r="AL479" i="13"/>
  <c r="AL309" i="13"/>
  <c r="AL489" i="13"/>
  <c r="AL376" i="13"/>
  <c r="AL431" i="13"/>
  <c r="AL438" i="13"/>
  <c r="AL210" i="13"/>
  <c r="AL397" i="13"/>
  <c r="AL476" i="13"/>
  <c r="AL486" i="13"/>
  <c r="AL350" i="13"/>
  <c r="AL390" i="13"/>
  <c r="AL311" i="13"/>
  <c r="AL437" i="13"/>
  <c r="AL424" i="13"/>
  <c r="AL349" i="13"/>
  <c r="AL383" i="13"/>
  <c r="AM17" i="13"/>
  <c r="AM29" i="13"/>
  <c r="AM41" i="13"/>
  <c r="AM53" i="13"/>
  <c r="AM65" i="13"/>
  <c r="AM77" i="13"/>
  <c r="AM89" i="13"/>
  <c r="AM101" i="13"/>
  <c r="AM113" i="13"/>
  <c r="AM125" i="13"/>
  <c r="AM12" i="13"/>
  <c r="AM24" i="13"/>
  <c r="AM36" i="13"/>
  <c r="AM60" i="13"/>
  <c r="AM72" i="13"/>
  <c r="AM96" i="13"/>
  <c r="AM108" i="13"/>
  <c r="AM120" i="13"/>
  <c r="AM132" i="13"/>
  <c r="AM144" i="13"/>
  <c r="AM14" i="13"/>
  <c r="AM26" i="13"/>
  <c r="AM38" i="13"/>
  <c r="AM62" i="13"/>
  <c r="AM74" i="13"/>
  <c r="AM19" i="13"/>
  <c r="AM35" i="13"/>
  <c r="AM44" i="13"/>
  <c r="AM67" i="13"/>
  <c r="AM83" i="13"/>
  <c r="AM85" i="13"/>
  <c r="AM87" i="13"/>
  <c r="AM140" i="13"/>
  <c r="AM8" i="13"/>
  <c r="AM31" i="13"/>
  <c r="AM47" i="13"/>
  <c r="AM56" i="13"/>
  <c r="AM100" i="13"/>
  <c r="AM102" i="13"/>
  <c r="AM104" i="13"/>
  <c r="AM6" i="13"/>
  <c r="AM15" i="13"/>
  <c r="AM45" i="13"/>
  <c r="AM54" i="13"/>
  <c r="AM63" i="13"/>
  <c r="AM22" i="13"/>
  <c r="AM52" i="13"/>
  <c r="AM61" i="13"/>
  <c r="AM88" i="13"/>
  <c r="AM90" i="13"/>
  <c r="AM94" i="13"/>
  <c r="AM137" i="13"/>
  <c r="AM16" i="13"/>
  <c r="AM33" i="13"/>
  <c r="AM81" i="13"/>
  <c r="AM99" i="13"/>
  <c r="AM122" i="13"/>
  <c r="AM127" i="13"/>
  <c r="AM159" i="13"/>
  <c r="AM174" i="13"/>
  <c r="AM183" i="13"/>
  <c r="AM207" i="13"/>
  <c r="AM219" i="13"/>
  <c r="AM27" i="13"/>
  <c r="AM37" i="13"/>
  <c r="AM97" i="13"/>
  <c r="AM152" i="13"/>
  <c r="AM180" i="13"/>
  <c r="AM192" i="13"/>
  <c r="AM51" i="13"/>
  <c r="AM130" i="13"/>
  <c r="AM154" i="13"/>
  <c r="AM187" i="13"/>
  <c r="AM211" i="13"/>
  <c r="AM7" i="13"/>
  <c r="AM10" i="13"/>
  <c r="AM55" i="13"/>
  <c r="AM58" i="13"/>
  <c r="AM118" i="13"/>
  <c r="AM123" i="13"/>
  <c r="AM142" i="13"/>
  <c r="AM171" i="13"/>
  <c r="AM182" i="13"/>
  <c r="AM194" i="13"/>
  <c r="AM11" i="13"/>
  <c r="AM59" i="13"/>
  <c r="AM18" i="13"/>
  <c r="AM66" i="13"/>
  <c r="AM76" i="13"/>
  <c r="AM106" i="13"/>
  <c r="AM111" i="13"/>
  <c r="AM116" i="13"/>
  <c r="AM121" i="13"/>
  <c r="AM175" i="13"/>
  <c r="AM196" i="13"/>
  <c r="AM40" i="13"/>
  <c r="AM73" i="13"/>
  <c r="AM78" i="13"/>
  <c r="AM95" i="13"/>
  <c r="AM117" i="13"/>
  <c r="AM134" i="13"/>
  <c r="AM138" i="13"/>
  <c r="AM149" i="13"/>
  <c r="AM165" i="13"/>
  <c r="AM181" i="13"/>
  <c r="AM246" i="13"/>
  <c r="AM258" i="13"/>
  <c r="AM49" i="13"/>
  <c r="AM68" i="13"/>
  <c r="AM80" i="13"/>
  <c r="AM179" i="13"/>
  <c r="AM210" i="13"/>
  <c r="AM224" i="13"/>
  <c r="AM231" i="13"/>
  <c r="AM243" i="13"/>
  <c r="AM267" i="13"/>
  <c r="AM69" i="13"/>
  <c r="AM91" i="13"/>
  <c r="AM191" i="13"/>
  <c r="AM205" i="13"/>
  <c r="AM213" i="13"/>
  <c r="AM226" i="13"/>
  <c r="AM238" i="13"/>
  <c r="AM250" i="13"/>
  <c r="AM262" i="13"/>
  <c r="AM274" i="13"/>
  <c r="AM9" i="13"/>
  <c r="AM147" i="13"/>
  <c r="AM163" i="13"/>
  <c r="AM173" i="13"/>
  <c r="AM176" i="13"/>
  <c r="AM185" i="13"/>
  <c r="AM188" i="13"/>
  <c r="AM208" i="13"/>
  <c r="AM215" i="13"/>
  <c r="AM233" i="13"/>
  <c r="AM245" i="13"/>
  <c r="AM257" i="13"/>
  <c r="AM269" i="13"/>
  <c r="AM23" i="13"/>
  <c r="AM115" i="13"/>
  <c r="AM136" i="13"/>
  <c r="AM157" i="13"/>
  <c r="AM197" i="13"/>
  <c r="AM200" i="13"/>
  <c r="AM203" i="13"/>
  <c r="AM217" i="13"/>
  <c r="AM228" i="13"/>
  <c r="AM240" i="13"/>
  <c r="AM30" i="13"/>
  <c r="AM151" i="13"/>
  <c r="AM221" i="13"/>
  <c r="AM235" i="13"/>
  <c r="AM247" i="13"/>
  <c r="AM271" i="13"/>
  <c r="AM20" i="13"/>
  <c r="AM178" i="13"/>
  <c r="AM220" i="13"/>
  <c r="AM241" i="13"/>
  <c r="AM294" i="13"/>
  <c r="AM306" i="13"/>
  <c r="AM330" i="13"/>
  <c r="AM105" i="13"/>
  <c r="AM172" i="13"/>
  <c r="AM260" i="13"/>
  <c r="AM277" i="13"/>
  <c r="AM301" i="13"/>
  <c r="AM313" i="13"/>
  <c r="AM325" i="13"/>
  <c r="AM349" i="13"/>
  <c r="AM361" i="13"/>
  <c r="AM161" i="13"/>
  <c r="AM198" i="13"/>
  <c r="AM225" i="13"/>
  <c r="AM249" i="13"/>
  <c r="AM252" i="13"/>
  <c r="AM279" i="13"/>
  <c r="AM291" i="13"/>
  <c r="AM303" i="13"/>
  <c r="AM315" i="13"/>
  <c r="AM327" i="13"/>
  <c r="AM351" i="13"/>
  <c r="AM363" i="13"/>
  <c r="AM141" i="13"/>
  <c r="AM155" i="13"/>
  <c r="AM214" i="13"/>
  <c r="AM261" i="13"/>
  <c r="AM264" i="13"/>
  <c r="AM275" i="13"/>
  <c r="AM298" i="13"/>
  <c r="AM310" i="13"/>
  <c r="AM322" i="13"/>
  <c r="AM334" i="13"/>
  <c r="AM346" i="13"/>
  <c r="AM358" i="13"/>
  <c r="AM168" i="13"/>
  <c r="AM209" i="13"/>
  <c r="AM281" i="13"/>
  <c r="AM293" i="13"/>
  <c r="AM305" i="13"/>
  <c r="AM317" i="13"/>
  <c r="AM329" i="13"/>
  <c r="AM341" i="13"/>
  <c r="AM353" i="13"/>
  <c r="AM365" i="13"/>
  <c r="AM109" i="13"/>
  <c r="AM126" i="13"/>
  <c r="AM193" i="13"/>
  <c r="AM229" i="13"/>
  <c r="AM288" i="13"/>
  <c r="AM300" i="13"/>
  <c r="AM312" i="13"/>
  <c r="AM324" i="13"/>
  <c r="AM336" i="13"/>
  <c r="AM242" i="13"/>
  <c r="AM272" i="13"/>
  <c r="AM308" i="13"/>
  <c r="AM380" i="13"/>
  <c r="AM392" i="13"/>
  <c r="AM404" i="13"/>
  <c r="AM428" i="13"/>
  <c r="AM440" i="13"/>
  <c r="AM452" i="13"/>
  <c r="AM476" i="13"/>
  <c r="AM42" i="13"/>
  <c r="AM222" i="13"/>
  <c r="AM236" i="13"/>
  <c r="AM295" i="13"/>
  <c r="AM319" i="13"/>
  <c r="AM375" i="13"/>
  <c r="AM387" i="13"/>
  <c r="AM411" i="13"/>
  <c r="AM423" i="13"/>
  <c r="AM435" i="13"/>
  <c r="AM447" i="13"/>
  <c r="AM483" i="13"/>
  <c r="AM71" i="13"/>
  <c r="AM237" i="13"/>
  <c r="AM285" i="13"/>
  <c r="AM309" i="13"/>
  <c r="AM333" i="13"/>
  <c r="AM342" i="13"/>
  <c r="AM377" i="13"/>
  <c r="AM389" i="13"/>
  <c r="AM401" i="13"/>
  <c r="AM425" i="13"/>
  <c r="AM437" i="13"/>
  <c r="AM449" i="13"/>
  <c r="AM497" i="13"/>
  <c r="AM129" i="13"/>
  <c r="AM145" i="13"/>
  <c r="AM292" i="13"/>
  <c r="AM372" i="13"/>
  <c r="AM396" i="13"/>
  <c r="AM432" i="13"/>
  <c r="AM444" i="13"/>
  <c r="AM456" i="13"/>
  <c r="AM480" i="13"/>
  <c r="AM216" i="13"/>
  <c r="AM299" i="13"/>
  <c r="AM356" i="13"/>
  <c r="AM415" i="13"/>
  <c r="AM439" i="13"/>
  <c r="AM463" i="13"/>
  <c r="AM25" i="13"/>
  <c r="AM186" i="13"/>
  <c r="AM320" i="13"/>
  <c r="AM340" i="13"/>
  <c r="AM386" i="13"/>
  <c r="AM398" i="13"/>
  <c r="AM446" i="13"/>
  <c r="AM458" i="13"/>
  <c r="AM470" i="13"/>
  <c r="AM256" i="13"/>
  <c r="AM326" i="13"/>
  <c r="AM345" i="13"/>
  <c r="AM394" i="13"/>
  <c r="AM442" i="13"/>
  <c r="AM466" i="13"/>
  <c r="AM367" i="13"/>
  <c r="AM381" i="13"/>
  <c r="AM405" i="13"/>
  <c r="AM412" i="13"/>
  <c r="AM436" i="13"/>
  <c r="AM460" i="13"/>
  <c r="AM32" i="13"/>
  <c r="AM201" i="13"/>
  <c r="AM321" i="13"/>
  <c r="AM419" i="13"/>
  <c r="AM467" i="13"/>
  <c r="AM490" i="13"/>
  <c r="AM378" i="13"/>
  <c r="AM402" i="13"/>
  <c r="AM450" i="13"/>
  <c r="AM474" i="13"/>
  <c r="AM385" i="13"/>
  <c r="AM409" i="13"/>
  <c r="AM433" i="13"/>
  <c r="AM454" i="13"/>
  <c r="AM472" i="13"/>
  <c r="AM331" i="13"/>
  <c r="AM478" i="13"/>
  <c r="AM189" i="13"/>
  <c r="AM400" i="13"/>
  <c r="AM407" i="13"/>
  <c r="AM304" i="13"/>
  <c r="AM414" i="13"/>
  <c r="AM488" i="13"/>
  <c r="AM93" i="13"/>
  <c r="AM254" i="13"/>
  <c r="AM344" i="13"/>
  <c r="AM355" i="13"/>
  <c r="AM421" i="13"/>
  <c r="AM493" i="13"/>
  <c r="AM283" i="13"/>
  <c r="AM359" i="13"/>
  <c r="AM417" i="13"/>
  <c r="AM376" i="13"/>
  <c r="AM469" i="13"/>
  <c r="AM383" i="13"/>
  <c r="AM397" i="13"/>
  <c r="AM486" i="13"/>
  <c r="AM338" i="13"/>
  <c r="AM431" i="13"/>
  <c r="AM297" i="13"/>
  <c r="AM390" i="13"/>
  <c r="AM348" i="13"/>
  <c r="AM382" i="13"/>
  <c r="AM369" i="13"/>
  <c r="AM265" i="13"/>
  <c r="AJ14" i="13"/>
  <c r="AJ26" i="13"/>
  <c r="AJ21" i="13"/>
  <c r="AJ33" i="13"/>
  <c r="AJ57" i="13"/>
  <c r="AJ81" i="13"/>
  <c r="AJ17" i="13"/>
  <c r="AJ102" i="13"/>
  <c r="AJ167" i="13"/>
  <c r="AJ75" i="13"/>
  <c r="AJ84" i="13"/>
  <c r="AJ34" i="13"/>
  <c r="AK66" i="13"/>
  <c r="AJ73" i="13"/>
  <c r="AJ109" i="13"/>
  <c r="AJ103" i="13"/>
  <c r="AJ158" i="13"/>
  <c r="AK173" i="13"/>
  <c r="AJ28" i="13"/>
  <c r="AK69" i="13"/>
  <c r="AK175" i="13"/>
  <c r="AJ168" i="13"/>
  <c r="AJ13" i="13"/>
  <c r="AJ130" i="13"/>
  <c r="AK190" i="13"/>
  <c r="AJ139" i="13"/>
  <c r="AJ30" i="13"/>
  <c r="AJ70" i="13"/>
  <c r="AK177" i="13"/>
  <c r="AJ96" i="13"/>
  <c r="AJ99" i="13"/>
  <c r="AK214" i="13"/>
  <c r="AJ300" i="13"/>
  <c r="AK218" i="13"/>
  <c r="AK319" i="13"/>
  <c r="AK343" i="13"/>
  <c r="AK298" i="13"/>
  <c r="AK322" i="13"/>
  <c r="AF203" i="13"/>
  <c r="AF239" i="13"/>
  <c r="AF287" i="13"/>
  <c r="AF323" i="13"/>
  <c r="AF407" i="13"/>
  <c r="AF443" i="13"/>
  <c r="AF60" i="13"/>
  <c r="AF276" i="13"/>
  <c r="AF288" i="13"/>
  <c r="AF324" i="13"/>
  <c r="AF336" i="13"/>
  <c r="AF360" i="13"/>
  <c r="AF372" i="13"/>
  <c r="AK405" i="13"/>
  <c r="AF193" i="13"/>
  <c r="AF277" i="13"/>
  <c r="AF337" i="13"/>
  <c r="AF361" i="13"/>
  <c r="AF445" i="13"/>
  <c r="AF87" i="13"/>
  <c r="AF135" i="13"/>
  <c r="AF150" i="13"/>
  <c r="AF213" i="13"/>
  <c r="AF279" i="13"/>
  <c r="AF280" i="13"/>
  <c r="AF391" i="13"/>
  <c r="AF406" i="13"/>
  <c r="AK378" i="13"/>
  <c r="AK409" i="13"/>
  <c r="AF90" i="13"/>
  <c r="AF171" i="13"/>
  <c r="AF474" i="13"/>
  <c r="AF235" i="13"/>
  <c r="AF250" i="13"/>
  <c r="AF364" i="13"/>
  <c r="AF379" i="13"/>
  <c r="AJ46" i="13"/>
  <c r="AK316" i="13"/>
  <c r="AF86" i="13"/>
  <c r="AF182" i="13"/>
  <c r="AF465" i="13"/>
  <c r="AK56" i="13"/>
  <c r="AF257" i="13"/>
  <c r="AF258" i="13"/>
  <c r="AF354" i="13"/>
  <c r="AF380" i="13"/>
  <c r="AF428" i="13"/>
  <c r="AF470" i="13"/>
  <c r="AF15" i="13"/>
  <c r="AF266" i="13"/>
  <c r="AK344" i="13"/>
  <c r="AF382" i="13"/>
  <c r="AF473" i="13"/>
  <c r="AF494" i="13"/>
  <c r="AF146" i="13"/>
  <c r="AF362" i="13"/>
  <c r="AJ101" i="13"/>
  <c r="AF147" i="13"/>
  <c r="AF243" i="13"/>
  <c r="AF339" i="13"/>
  <c r="AF392" i="13"/>
  <c r="AF415" i="13"/>
  <c r="AF224" i="13"/>
  <c r="AF464" i="13"/>
  <c r="AF110" i="13"/>
  <c r="AF206" i="13"/>
  <c r="AF254" i="13"/>
  <c r="AF484" i="13"/>
  <c r="AF453" i="13"/>
  <c r="AK349" i="13"/>
  <c r="AF270" i="13"/>
  <c r="AF318" i="13"/>
  <c r="AH16" i="13"/>
  <c r="AH52" i="13"/>
  <c r="AL108" i="13"/>
  <c r="AL120" i="13"/>
  <c r="AH23" i="13"/>
  <c r="AM48" i="13"/>
  <c r="AJ69" i="13"/>
  <c r="AM84" i="13"/>
  <c r="AG102" i="13"/>
  <c r="AG138" i="13"/>
  <c r="AH25" i="13"/>
  <c r="AM50" i="13"/>
  <c r="AJ59" i="13"/>
  <c r="AH6" i="13"/>
  <c r="AH31" i="13"/>
  <c r="AJ56" i="13"/>
  <c r="AJ100" i="13"/>
  <c r="AJ106" i="13"/>
  <c r="AG123" i="13"/>
  <c r="AM158" i="13"/>
  <c r="AL165" i="13"/>
  <c r="AM170" i="13"/>
  <c r="AH18" i="13"/>
  <c r="AM79" i="13"/>
  <c r="AM98" i="13"/>
  <c r="AL22" i="13"/>
  <c r="AJ36" i="13"/>
  <c r="AJ66" i="13"/>
  <c r="AH9" i="13"/>
  <c r="AM13" i="13"/>
  <c r="AL29" i="13"/>
  <c r="AM70" i="13"/>
  <c r="AM86" i="13"/>
  <c r="AM92" i="13"/>
  <c r="AJ115" i="13"/>
  <c r="AL125" i="13"/>
  <c r="AM139" i="13"/>
  <c r="AH20" i="13"/>
  <c r="AL40" i="13"/>
  <c r="AJ54" i="13"/>
  <c r="AM64" i="13"/>
  <c r="AL71" i="13"/>
  <c r="AJ97" i="13"/>
  <c r="AJ152" i="13"/>
  <c r="AH171" i="13"/>
  <c r="AH194" i="13"/>
  <c r="AM195" i="13"/>
  <c r="AH24" i="13"/>
  <c r="AL44" i="13"/>
  <c r="AM75" i="13"/>
  <c r="AL85" i="13"/>
  <c r="AJ95" i="13"/>
  <c r="AJ118" i="13"/>
  <c r="AJ142" i="13"/>
  <c r="AL144" i="13"/>
  <c r="AL154" i="13"/>
  <c r="AM204" i="13"/>
  <c r="AM34" i="13"/>
  <c r="AH38" i="13"/>
  <c r="AL58" i="13"/>
  <c r="AJ72" i="13"/>
  <c r="AM103" i="13"/>
  <c r="AL113" i="13"/>
  <c r="AM135" i="13"/>
  <c r="AH179" i="13"/>
  <c r="AH186" i="13"/>
  <c r="AH198" i="13"/>
  <c r="AM199" i="13"/>
  <c r="AL14" i="13"/>
  <c r="AL65" i="13"/>
  <c r="AJ121" i="13"/>
  <c r="AM206" i="13"/>
  <c r="AL213" i="13"/>
  <c r="AH8" i="13"/>
  <c r="AM21" i="13"/>
  <c r="AJ42" i="13"/>
  <c r="AH15" i="13"/>
  <c r="AM28" i="13"/>
  <c r="AL35" i="13"/>
  <c r="AH172" i="13"/>
  <c r="AM177" i="13"/>
  <c r="AH183" i="13"/>
  <c r="AM184" i="13"/>
  <c r="AL191" i="13"/>
  <c r="AH27" i="13"/>
  <c r="AL178" i="13"/>
  <c r="AL196" i="13"/>
  <c r="AH215" i="13"/>
  <c r="AM218" i="13"/>
  <c r="AM234" i="13"/>
  <c r="AM270" i="13"/>
  <c r="AJ63" i="13"/>
  <c r="AJ91" i="13"/>
  <c r="AM114" i="13"/>
  <c r="AM166" i="13"/>
  <c r="AH173" i="13"/>
  <c r="AL205" i="13"/>
  <c r="AH208" i="13"/>
  <c r="AM255" i="13"/>
  <c r="AL274" i="13"/>
  <c r="AH30" i="13"/>
  <c r="AM43" i="13"/>
  <c r="AJ127" i="13"/>
  <c r="AJ136" i="13"/>
  <c r="AM143" i="13"/>
  <c r="AM150" i="13"/>
  <c r="AM160" i="13"/>
  <c r="AL185" i="13"/>
  <c r="AL233" i="13"/>
  <c r="AL245" i="13"/>
  <c r="AL269" i="13"/>
  <c r="AM57" i="13"/>
  <c r="AJ87" i="13"/>
  <c r="AM119" i="13"/>
  <c r="AH180" i="13"/>
  <c r="AL200" i="13"/>
  <c r="AH211" i="13"/>
  <c r="AL228" i="13"/>
  <c r="AL240" i="13"/>
  <c r="AH256" i="13"/>
  <c r="AL264" i="13"/>
  <c r="AH10" i="13"/>
  <c r="AL76" i="13"/>
  <c r="AL140" i="13"/>
  <c r="AH174" i="13"/>
  <c r="AH189" i="13"/>
  <c r="AH192" i="13"/>
  <c r="AH214" i="13"/>
  <c r="AL219" i="13"/>
  <c r="AH17" i="13"/>
  <c r="AJ51" i="13"/>
  <c r="AL93" i="13"/>
  <c r="AM128" i="13"/>
  <c r="AM164" i="13"/>
  <c r="AL254" i="13"/>
  <c r="AH258" i="13"/>
  <c r="AM259" i="13"/>
  <c r="AH7" i="13"/>
  <c r="AG74" i="13"/>
  <c r="AL159" i="13"/>
  <c r="AM190" i="13"/>
  <c r="AM212" i="13"/>
  <c r="AH217" i="13"/>
  <c r="AL260" i="13"/>
  <c r="AJ291" i="13"/>
  <c r="AM318" i="13"/>
  <c r="AL49" i="13"/>
  <c r="AM153" i="13"/>
  <c r="AL224" i="13"/>
  <c r="AH235" i="13"/>
  <c r="AM248" i="13"/>
  <c r="AM263" i="13"/>
  <c r="AJ298" i="13"/>
  <c r="AL308" i="13"/>
  <c r="AJ310" i="13"/>
  <c r="AM337" i="13"/>
  <c r="AL344" i="13"/>
  <c r="AJ346" i="13"/>
  <c r="AJ53" i="13"/>
  <c r="AM133" i="13"/>
  <c r="AM148" i="13"/>
  <c r="AH222" i="13"/>
  <c r="AL358" i="13"/>
  <c r="AM39" i="13"/>
  <c r="AJ78" i="13"/>
  <c r="AH187" i="13"/>
  <c r="AM232" i="13"/>
  <c r="AH243" i="13"/>
  <c r="AM286" i="13"/>
  <c r="AJ295" i="13"/>
  <c r="AL317" i="13"/>
  <c r="AL329" i="13"/>
  <c r="AL353" i="13"/>
  <c r="AL99" i="13"/>
  <c r="AL134" i="13"/>
  <c r="AL149" i="13"/>
  <c r="AH226" i="13"/>
  <c r="AM239" i="13"/>
  <c r="AL312" i="13"/>
  <c r="AL324" i="13"/>
  <c r="AL348" i="13"/>
  <c r="AJ67" i="13"/>
  <c r="AH176" i="13"/>
  <c r="AH262" i="13"/>
  <c r="AM273" i="13"/>
  <c r="AG306" i="13"/>
  <c r="AG342" i="13"/>
  <c r="AH12" i="13"/>
  <c r="AJ88" i="13"/>
  <c r="AM107" i="13"/>
  <c r="AM124" i="13"/>
  <c r="AL249" i="13"/>
  <c r="AM284" i="13"/>
  <c r="AM332" i="13"/>
  <c r="AG356" i="13"/>
  <c r="AG398" i="13"/>
  <c r="AL435" i="13"/>
  <c r="AJ292" i="13"/>
  <c r="AL363" i="13"/>
  <c r="AM368" i="13"/>
  <c r="AL370" i="13"/>
  <c r="AL394" i="13"/>
  <c r="AJ396" i="13"/>
  <c r="AM399" i="13"/>
  <c r="AL454" i="13"/>
  <c r="AM459" i="13"/>
  <c r="AL490" i="13"/>
  <c r="AM495" i="13"/>
  <c r="AL129" i="13"/>
  <c r="AH207" i="13"/>
  <c r="AM268" i="13"/>
  <c r="AG327" i="13"/>
  <c r="AJ340" i="13"/>
  <c r="AG383" i="13"/>
  <c r="AM413" i="13"/>
  <c r="AL444" i="13"/>
  <c r="AG467" i="13"/>
  <c r="AM473" i="13"/>
  <c r="AL480" i="13"/>
  <c r="AM485" i="13"/>
  <c r="AF431" i="13"/>
  <c r="AJ94" i="13"/>
  <c r="AM112" i="13"/>
  <c r="AM244" i="13"/>
  <c r="AM316" i="13"/>
  <c r="AM384" i="13"/>
  <c r="AM408" i="13"/>
  <c r="AM420" i="13"/>
  <c r="AL439" i="13"/>
  <c r="AM468" i="13"/>
  <c r="AH238" i="13"/>
  <c r="AM323" i="13"/>
  <c r="AM343" i="13"/>
  <c r="AM379" i="13"/>
  <c r="AM403" i="13"/>
  <c r="AG433" i="13"/>
  <c r="AM475" i="13"/>
  <c r="AM499" i="13"/>
  <c r="AF61" i="13"/>
  <c r="AF181" i="13"/>
  <c r="AF325" i="13"/>
  <c r="AL279" i="13"/>
  <c r="AM296" i="13"/>
  <c r="AL303" i="13"/>
  <c r="AM364" i="13"/>
  <c r="AL369" i="13"/>
  <c r="AM374" i="13"/>
  <c r="AM410" i="13"/>
  <c r="AM434" i="13"/>
  <c r="AM278" i="13"/>
  <c r="AL285" i="13"/>
  <c r="AJ299" i="13"/>
  <c r="AL333" i="13"/>
  <c r="AL339" i="13"/>
  <c r="AG412" i="13"/>
  <c r="AM418" i="13"/>
  <c r="AL425" i="13"/>
  <c r="AL449" i="13"/>
  <c r="AF375" i="13"/>
  <c r="AL80" i="13"/>
  <c r="AH247" i="13"/>
  <c r="AM307" i="13"/>
  <c r="AJ402" i="13"/>
  <c r="AG447" i="13"/>
  <c r="AM453" i="13"/>
  <c r="AL460" i="13"/>
  <c r="AF376" i="13"/>
  <c r="AH220" i="13"/>
  <c r="AM362" i="13"/>
  <c r="AM388" i="13"/>
  <c r="AL395" i="13"/>
  <c r="AL419" i="13"/>
  <c r="AM357" i="13"/>
  <c r="AL426" i="13"/>
  <c r="AM443" i="13"/>
  <c r="AL474" i="13"/>
  <c r="AF378" i="13"/>
  <c r="AH272" i="13"/>
  <c r="AM280" i="13"/>
  <c r="AJ301" i="13"/>
  <c r="AM328" i="13"/>
  <c r="AM352" i="13"/>
  <c r="AL385" i="13"/>
  <c r="AL409" i="13"/>
  <c r="AF331" i="13"/>
  <c r="AH33" i="13"/>
  <c r="AM347" i="13"/>
  <c r="AM223" i="13"/>
  <c r="AM302" i="13"/>
  <c r="AM491" i="13"/>
  <c r="AJ304" i="13"/>
  <c r="AM393" i="13"/>
  <c r="AL400" i="13"/>
  <c r="AL461" i="13"/>
  <c r="AF89" i="13"/>
  <c r="AF209" i="13"/>
  <c r="AM253" i="13"/>
  <c r="AM290" i="13"/>
  <c r="AM354" i="13"/>
  <c r="AM448" i="13"/>
  <c r="AF236" i="13"/>
  <c r="AL414" i="13"/>
  <c r="AM455" i="13"/>
  <c r="AF381" i="13"/>
  <c r="AJ60" i="13"/>
  <c r="AF116" i="13"/>
  <c r="AM227" i="13"/>
  <c r="AL380" i="13"/>
  <c r="AM479" i="13"/>
  <c r="AL389" i="13"/>
  <c r="AM430" i="13"/>
  <c r="AF387" i="13"/>
  <c r="AL469" i="13"/>
  <c r="AM489" i="13"/>
  <c r="AL338" i="13"/>
  <c r="AF293" i="13"/>
  <c r="AF437" i="13"/>
  <c r="AL481" i="13"/>
  <c r="AM465" i="13"/>
  <c r="AM438" i="13"/>
  <c r="AF322" i="13"/>
  <c r="AL104" i="13"/>
  <c r="AH241" i="13"/>
  <c r="AL445" i="13"/>
  <c r="AM311" i="13"/>
  <c r="AL404" i="13"/>
  <c r="AL297" i="13"/>
  <c r="AM424" i="13"/>
  <c r="AF319" i="13"/>
  <c r="AF320" i="13"/>
  <c r="AI72" i="13"/>
  <c r="AI50" i="13"/>
  <c r="AK30" i="13"/>
  <c r="AI61" i="13"/>
  <c r="AI130" i="13"/>
  <c r="AI199" i="13"/>
  <c r="AI7" i="13"/>
  <c r="AI179" i="13"/>
  <c r="AK147" i="13"/>
  <c r="AK149" i="13"/>
  <c r="AL277" i="13"/>
  <c r="AI127" i="13"/>
  <c r="AI247" i="13"/>
  <c r="AI271" i="13"/>
  <c r="AI71" i="13"/>
  <c r="AI286" i="13"/>
  <c r="AI281" i="13"/>
  <c r="AI329" i="13"/>
  <c r="AI341" i="13"/>
  <c r="AI355" i="13"/>
  <c r="AK267" i="13"/>
  <c r="AK243" i="13"/>
  <c r="AK268" i="13"/>
  <c r="AK437" i="13"/>
  <c r="AK473" i="13"/>
  <c r="AI351" i="13"/>
  <c r="AI369" i="13"/>
  <c r="AI489" i="13"/>
  <c r="AI77" i="13"/>
  <c r="AL465" i="13"/>
  <c r="AK467" i="13"/>
  <c r="AI488" i="13"/>
  <c r="AK120" i="13"/>
  <c r="AL280" i="13"/>
  <c r="AK440" i="13"/>
  <c r="AK262" i="13"/>
  <c r="AI497" i="13"/>
  <c r="AK138" i="13"/>
  <c r="AK435" i="13"/>
  <c r="AI370" i="13"/>
  <c r="AI459" i="13"/>
  <c r="AI241" i="13"/>
  <c r="M38" i="9"/>
  <c r="AB18" i="8"/>
  <c r="P261" i="14" s="1"/>
  <c r="S261" i="14" s="1"/>
  <c r="BL15" i="8"/>
  <c r="AF57" i="8"/>
  <c r="AE57" i="8"/>
  <c r="AD57" i="8"/>
  <c r="AA57" i="8"/>
  <c r="AC57" i="8"/>
  <c r="BL16" i="8"/>
  <c r="BL17" i="8"/>
  <c r="BL18" i="8"/>
  <c r="AA21" i="8"/>
  <c r="AD21" i="8"/>
  <c r="AC21" i="8"/>
  <c r="AE21" i="8"/>
  <c r="AF21" i="8"/>
  <c r="AC23" i="8"/>
  <c r="AT77" i="8" s="1"/>
  <c r="AA23" i="8"/>
  <c r="AF23" i="8"/>
  <c r="AW77" i="8" s="1"/>
  <c r="AX77" i="8" s="1"/>
  <c r="AD23" i="8"/>
  <c r="AU77" i="8" s="1"/>
  <c r="AY77" i="8" s="1"/>
  <c r="AE23" i="8"/>
  <c r="AV77" i="8" s="1"/>
  <c r="AF40" i="8"/>
  <c r="AC40" i="8"/>
  <c r="AD40" i="8"/>
  <c r="AE40" i="8"/>
  <c r="AA40" i="8"/>
  <c r="AF34" i="8"/>
  <c r="AA34" i="8"/>
  <c r="AC34" i="8"/>
  <c r="AD34" i="8"/>
  <c r="AE34" i="8"/>
  <c r="AF41" i="8"/>
  <c r="AW80" i="8" s="1"/>
  <c r="AA41" i="8"/>
  <c r="AC41" i="8"/>
  <c r="AT80" i="8" s="1"/>
  <c r="AE41" i="8"/>
  <c r="AV80" i="8" s="1"/>
  <c r="AD41" i="8"/>
  <c r="AU80" i="8" s="1"/>
  <c r="AA35" i="8"/>
  <c r="AF35" i="8"/>
  <c r="AW79" i="8" s="1"/>
  <c r="AX79" i="8" s="1"/>
  <c r="AC35" i="8"/>
  <c r="AT79" i="8" s="1"/>
  <c r="AD35" i="8"/>
  <c r="AU79" i="8" s="1"/>
  <c r="AY79" i="8" s="1"/>
  <c r="AE35" i="8"/>
  <c r="AV79" i="8" s="1"/>
  <c r="AF53" i="8"/>
  <c r="AW82" i="8" s="1"/>
  <c r="AX82" i="8" s="1"/>
  <c r="AA53" i="8"/>
  <c r="AC53" i="8"/>
  <c r="AT82" i="8" s="1"/>
  <c r="AD53" i="8"/>
  <c r="AU82" i="8" s="1"/>
  <c r="AY82" i="8" s="1"/>
  <c r="AE53" i="8"/>
  <c r="AV82" i="8" s="1"/>
  <c r="AF45" i="8"/>
  <c r="AD45" i="8"/>
  <c r="AE45" i="8"/>
  <c r="AC45" i="8"/>
  <c r="AA45" i="8"/>
  <c r="AF69" i="8"/>
  <c r="AA69" i="8"/>
  <c r="AD69" i="8"/>
  <c r="AC69" i="8"/>
  <c r="AE69" i="8"/>
  <c r="AF60" i="8"/>
  <c r="AD60" i="8"/>
  <c r="AC60" i="8"/>
  <c r="AE60" i="8"/>
  <c r="AA60" i="8"/>
  <c r="AF42" i="8"/>
  <c r="AE42" i="8"/>
  <c r="AC42" i="8"/>
  <c r="AD42" i="8"/>
  <c r="AA42" i="8"/>
  <c r="AF36" i="8"/>
  <c r="AA36" i="8"/>
  <c r="AE36" i="8"/>
  <c r="AC36" i="8"/>
  <c r="AD36" i="8"/>
  <c r="AF51" i="8"/>
  <c r="AE51" i="8"/>
  <c r="AC51" i="8"/>
  <c r="AD51" i="8"/>
  <c r="AA51" i="8"/>
  <c r="AF46" i="8"/>
  <c r="AC46" i="8"/>
  <c r="AD46" i="8"/>
  <c r="AA46" i="8"/>
  <c r="AE46" i="8"/>
  <c r="AF84" i="8"/>
  <c r="AC84" i="8"/>
  <c r="AE84" i="8"/>
  <c r="AA84" i="8"/>
  <c r="AD84" i="8"/>
  <c r="AF52" i="8"/>
  <c r="AA52" i="8"/>
  <c r="AC52" i="8"/>
  <c r="AD52" i="8"/>
  <c r="AE52" i="8"/>
  <c r="AE28" i="8"/>
  <c r="AF28" i="8"/>
  <c r="AC28" i="8"/>
  <c r="AA28" i="8"/>
  <c r="AD28" i="8"/>
  <c r="AF33" i="8"/>
  <c r="AA33" i="8"/>
  <c r="AD33" i="8"/>
  <c r="AE33" i="8"/>
  <c r="AC33" i="8"/>
  <c r="AF54" i="8"/>
  <c r="AE54" i="8"/>
  <c r="AA54" i="8"/>
  <c r="AC54" i="8"/>
  <c r="AD54" i="8"/>
  <c r="AA47" i="8"/>
  <c r="AE47" i="8"/>
  <c r="AV81" i="8" s="1"/>
  <c r="AD47" i="8"/>
  <c r="AU81" i="8" s="1"/>
  <c r="AY81" i="8" s="1"/>
  <c r="AC47" i="8"/>
  <c r="AT81" i="8" s="1"/>
  <c r="AF47" i="8"/>
  <c r="AW81" i="8" s="1"/>
  <c r="AX81" i="8" s="1"/>
  <c r="AF29" i="8"/>
  <c r="AW78" i="8" s="1"/>
  <c r="AX78" i="8" s="1"/>
  <c r="AC29" i="8"/>
  <c r="AT78" i="8" s="1"/>
  <c r="AE29" i="8"/>
  <c r="AV78" i="8" s="1"/>
  <c r="AA29" i="8"/>
  <c r="AD29" i="8"/>
  <c r="AU78" i="8" s="1"/>
  <c r="AY78" i="8" s="1"/>
  <c r="AF75" i="8"/>
  <c r="AD75" i="8"/>
  <c r="AE75" i="8"/>
  <c r="AA75" i="8"/>
  <c r="AC75" i="8"/>
  <c r="AF48" i="8"/>
  <c r="AD48" i="8"/>
  <c r="AA48" i="8"/>
  <c r="AC48" i="8"/>
  <c r="AE48" i="8"/>
  <c r="AA58" i="8"/>
  <c r="AF58" i="8"/>
  <c r="AE58" i="8"/>
  <c r="AD58" i="8"/>
  <c r="AC58" i="8"/>
  <c r="AA59" i="8"/>
  <c r="AF59" i="8"/>
  <c r="AW83" i="8" s="1"/>
  <c r="AX83" i="8" s="1"/>
  <c r="AC59" i="8"/>
  <c r="AT83" i="8" s="1"/>
  <c r="AD59" i="8"/>
  <c r="AU83" i="8" s="1"/>
  <c r="AY83" i="8" s="1"/>
  <c r="AE59" i="8"/>
  <c r="AV83" i="8" s="1"/>
  <c r="AF83" i="8"/>
  <c r="AW87" i="8" s="1"/>
  <c r="AX87" i="8" s="1"/>
  <c r="AA83" i="8"/>
  <c r="AC83" i="8"/>
  <c r="AT87" i="8" s="1"/>
  <c r="AD83" i="8"/>
  <c r="AU87" i="8" s="1"/>
  <c r="AY87" i="8" s="1"/>
  <c r="AE83" i="8"/>
  <c r="AV87" i="8" s="1"/>
  <c r="AA81" i="8"/>
  <c r="AF81" i="8"/>
  <c r="AE81" i="8"/>
  <c r="AD81" i="8"/>
  <c r="AC81" i="8"/>
  <c r="AF77" i="8"/>
  <c r="AW86" i="8" s="1"/>
  <c r="AX86" i="8" s="1"/>
  <c r="AA77" i="8"/>
  <c r="AD77" i="8"/>
  <c r="AU86" i="8" s="1"/>
  <c r="AY86" i="8" s="1"/>
  <c r="AE77" i="8"/>
  <c r="AV86" i="8" s="1"/>
  <c r="AC77" i="8"/>
  <c r="AT86" i="8" s="1"/>
  <c r="AF63" i="8"/>
  <c r="AA63" i="8"/>
  <c r="AE63" i="8"/>
  <c r="AD63" i="8"/>
  <c r="AC63" i="8"/>
  <c r="AA78" i="8"/>
  <c r="AF78" i="8"/>
  <c r="AE78" i="8"/>
  <c r="AD78" i="8"/>
  <c r="AC78" i="8"/>
  <c r="AF64" i="8"/>
  <c r="AA64" i="8"/>
  <c r="AD64" i="8"/>
  <c r="AC64" i="8"/>
  <c r="AE64" i="8"/>
  <c r="AF72" i="8"/>
  <c r="AC72" i="8"/>
  <c r="AE72" i="8"/>
  <c r="AA72" i="8"/>
  <c r="AD72" i="8"/>
  <c r="AF76" i="8"/>
  <c r="AE76" i="8"/>
  <c r="AA76" i="8"/>
  <c r="AC76" i="8"/>
  <c r="AD76" i="8"/>
  <c r="AF65" i="8"/>
  <c r="AW84" i="8" s="1"/>
  <c r="AX84" i="8" s="1"/>
  <c r="AE65" i="8"/>
  <c r="AV84" i="8" s="1"/>
  <c r="AA65" i="8"/>
  <c r="AC65" i="8"/>
  <c r="AT84" i="8" s="1"/>
  <c r="AD65" i="8"/>
  <c r="AU84" i="8" s="1"/>
  <c r="AY84" i="8" s="1"/>
  <c r="AA24" i="8"/>
  <c r="AF24" i="8"/>
  <c r="AE24" i="8"/>
  <c r="AC24" i="8"/>
  <c r="AD24" i="8"/>
  <c r="AD71" i="8"/>
  <c r="AU85" i="8" s="1"/>
  <c r="AY85" i="8" s="1"/>
  <c r="AF71" i="8"/>
  <c r="AW85" i="8" s="1"/>
  <c r="AX85" i="8" s="1"/>
  <c r="AA71" i="8"/>
  <c r="AC71" i="8"/>
  <c r="AT85" i="8" s="1"/>
  <c r="AE71" i="8"/>
  <c r="AV85" i="8" s="1"/>
  <c r="AF39" i="8"/>
  <c r="AA39" i="8"/>
  <c r="AC39" i="8"/>
  <c r="AD39" i="8"/>
  <c r="AE39" i="8"/>
  <c r="AF27" i="8"/>
  <c r="AC27" i="8"/>
  <c r="AE27" i="8"/>
  <c r="AA27" i="8"/>
  <c r="AD27" i="8"/>
  <c r="AF30" i="8"/>
  <c r="AA30" i="8"/>
  <c r="AD30" i="8"/>
  <c r="AC30" i="8"/>
  <c r="AE30" i="8"/>
  <c r="AF70" i="8"/>
  <c r="AD70" i="8"/>
  <c r="AE70" i="8"/>
  <c r="AC70" i="8"/>
  <c r="AA70" i="8"/>
  <c r="AF22" i="8"/>
  <c r="AA22" i="8"/>
  <c r="AD22" i="8"/>
  <c r="AE22" i="8"/>
  <c r="AC22" i="8"/>
  <c r="AF82" i="8"/>
  <c r="AA82" i="8"/>
  <c r="AC82" i="8"/>
  <c r="AD82" i="8"/>
  <c r="AE82" i="8"/>
  <c r="AF66" i="8"/>
  <c r="AC66" i="8"/>
  <c r="AE66" i="8"/>
  <c r="AA66" i="8"/>
  <c r="AD66" i="8"/>
  <c r="AI158" i="13" l="1"/>
  <c r="AI462" i="13"/>
  <c r="AI68" i="13"/>
  <c r="AK34" i="13"/>
  <c r="AK136" i="13"/>
  <c r="AI162" i="13"/>
  <c r="AK137" i="13"/>
  <c r="AI438" i="13"/>
  <c r="AK256" i="13"/>
  <c r="AI251" i="13"/>
  <c r="AI198" i="13"/>
  <c r="AI133" i="13"/>
  <c r="AK483" i="13"/>
  <c r="AK477" i="13"/>
  <c r="AI345" i="13"/>
  <c r="AI183" i="13"/>
  <c r="AK140" i="13"/>
  <c r="AI78" i="13"/>
  <c r="AL493" i="13"/>
  <c r="AK441" i="13"/>
  <c r="AI362" i="13"/>
  <c r="AI37" i="13"/>
  <c r="AI164" i="13"/>
  <c r="AI40" i="13"/>
  <c r="AI165" i="13"/>
  <c r="AI486" i="13"/>
  <c r="AK263" i="13"/>
  <c r="AI338" i="13"/>
  <c r="AK276" i="13"/>
  <c r="AI65" i="13"/>
  <c r="AI28" i="13"/>
  <c r="AI360" i="13"/>
  <c r="AL455" i="13"/>
  <c r="AK474" i="13"/>
  <c r="AI371" i="13"/>
  <c r="AK250" i="13"/>
  <c r="AL255" i="13"/>
  <c r="AK237" i="13"/>
  <c r="AI74" i="13"/>
  <c r="AI83" i="13"/>
  <c r="AI13" i="13"/>
  <c r="AL132" i="13"/>
  <c r="AL452" i="13"/>
  <c r="AI344" i="13"/>
  <c r="AI201" i="13"/>
  <c r="AI349" i="13"/>
  <c r="AI182" i="13"/>
  <c r="AI134" i="13"/>
  <c r="AI192" i="13"/>
  <c r="AI29" i="13"/>
  <c r="AI203" i="13"/>
  <c r="AK143" i="13"/>
  <c r="AI129" i="13"/>
  <c r="AK431" i="13"/>
  <c r="AI330" i="13"/>
  <c r="AI498" i="13"/>
  <c r="AI436" i="13"/>
  <c r="AI358" i="13"/>
  <c r="AK258" i="13"/>
  <c r="AI128" i="13"/>
  <c r="AI67" i="13"/>
  <c r="AI79" i="13"/>
  <c r="AI84" i="13"/>
  <c r="AK444" i="13"/>
  <c r="AI342" i="13"/>
  <c r="AK432" i="13"/>
  <c r="AI354" i="13"/>
  <c r="AI168" i="13"/>
  <c r="AI181" i="13"/>
  <c r="AK259" i="13"/>
  <c r="AI170" i="13"/>
  <c r="AI196" i="13"/>
  <c r="AI59" i="13"/>
  <c r="AL115" i="13"/>
  <c r="AL72" i="13"/>
  <c r="AI449" i="13"/>
  <c r="AI202" i="13"/>
  <c r="AK472" i="13"/>
  <c r="AI159" i="13"/>
  <c r="AK278" i="13"/>
  <c r="AI353" i="13"/>
  <c r="AK235" i="13"/>
  <c r="AI155" i="13"/>
  <c r="AL135" i="13"/>
  <c r="AI11" i="13"/>
  <c r="AL103" i="13"/>
  <c r="AL60" i="13"/>
  <c r="AK476" i="13"/>
  <c r="AK492" i="13"/>
  <c r="AI373" i="13"/>
  <c r="AI248" i="13"/>
  <c r="AI457" i="13"/>
  <c r="AI352" i="13"/>
  <c r="AI496" i="13"/>
  <c r="AI337" i="13"/>
  <c r="AK466" i="13"/>
  <c r="AI333" i="13"/>
  <c r="AI343" i="13"/>
  <c r="AK279" i="13"/>
  <c r="AI10" i="13"/>
  <c r="AK264" i="13"/>
  <c r="AI274" i="13"/>
  <c r="AI46" i="13"/>
  <c r="AK142" i="13"/>
  <c r="AI187" i="13"/>
  <c r="AI41" i="13"/>
  <c r="AI63" i="13"/>
  <c r="AK115" i="13"/>
  <c r="AI325" i="13"/>
  <c r="AK484" i="13"/>
  <c r="AL290" i="13"/>
  <c r="AI447" i="13"/>
  <c r="AK443" i="13"/>
  <c r="AK346" i="13"/>
  <c r="AK470" i="13"/>
  <c r="AI499" i="13"/>
  <c r="AI456" i="13"/>
  <c r="AL288" i="13"/>
  <c r="AI331" i="13"/>
  <c r="AK238" i="13"/>
  <c r="AI206" i="13"/>
  <c r="AK240" i="13"/>
  <c r="AK260" i="13"/>
  <c r="AI8" i="13"/>
  <c r="AI126" i="13"/>
  <c r="AI167" i="13"/>
  <c r="AI73" i="13"/>
  <c r="AI47" i="13"/>
  <c r="AI81" i="13"/>
  <c r="AK471" i="13"/>
  <c r="AI332" i="13"/>
  <c r="AK478" i="13"/>
  <c r="AK433" i="13"/>
  <c r="AI347" i="13"/>
  <c r="AK275" i="13"/>
  <c r="AI460" i="13"/>
  <c r="AI487" i="13"/>
  <c r="AK442" i="13"/>
  <c r="AK117" i="13"/>
  <c r="AI319" i="13"/>
  <c r="AI334" i="13"/>
  <c r="AI180" i="13"/>
  <c r="AI123" i="13"/>
  <c r="AI205" i="13"/>
  <c r="AI39" i="13"/>
  <c r="AI121" i="13"/>
  <c r="AK150" i="13"/>
  <c r="AI25" i="13"/>
  <c r="AK33" i="13"/>
  <c r="AI45" i="13"/>
  <c r="AK265" i="13"/>
  <c r="AK481" i="13"/>
  <c r="AK254" i="13"/>
  <c r="AI364" i="13"/>
  <c r="AK287" i="13"/>
  <c r="AI335" i="13"/>
  <c r="AI246" i="13"/>
  <c r="AI448" i="13"/>
  <c r="AK485" i="13"/>
  <c r="AI372" i="13"/>
  <c r="AI26" i="13"/>
  <c r="AI283" i="13"/>
  <c r="AI322" i="13"/>
  <c r="AI161" i="13"/>
  <c r="AK119" i="13"/>
  <c r="AI156" i="13"/>
  <c r="AK35" i="13"/>
  <c r="AK118" i="13"/>
  <c r="AK148" i="13"/>
  <c r="AI86" i="13"/>
  <c r="AI24" i="13"/>
  <c r="AK31" i="13"/>
  <c r="AL464" i="13"/>
  <c r="AK469" i="13"/>
  <c r="AK468" i="13"/>
  <c r="AI363" i="13"/>
  <c r="AI152" i="13"/>
  <c r="AI446" i="13"/>
  <c r="AI491" i="13"/>
  <c r="AK434" i="13"/>
  <c r="AI439" i="13"/>
  <c r="AI336" i="13"/>
  <c r="AI350" i="13"/>
  <c r="AI204" i="13"/>
  <c r="AI48" i="13"/>
  <c r="AI273" i="13"/>
  <c r="AK257" i="13"/>
  <c r="AI188" i="13"/>
  <c r="AI186" i="13"/>
  <c r="AI14" i="13"/>
  <c r="AI85" i="13"/>
  <c r="AI75" i="13"/>
  <c r="AI42" i="13"/>
  <c r="AK146" i="13"/>
  <c r="AI163" i="13"/>
  <c r="AI282" i="13"/>
  <c r="AI60" i="13"/>
  <c r="AI272" i="13"/>
  <c r="AL495" i="13"/>
  <c r="AI356" i="13"/>
  <c r="AK453" i="13"/>
  <c r="AK340" i="13"/>
  <c r="AI348" i="13"/>
  <c r="AI328" i="13"/>
  <c r="AI326" i="13"/>
  <c r="AI12" i="13"/>
  <c r="AK261" i="13"/>
  <c r="AL252" i="13"/>
  <c r="AI197" i="13"/>
  <c r="AI157" i="13"/>
  <c r="AI166" i="13"/>
  <c r="AL169" i="13"/>
  <c r="AI44" i="13"/>
  <c r="AI36" i="13"/>
  <c r="AI76" i="13"/>
  <c r="AD15" i="8"/>
  <c r="AE15" i="8"/>
  <c r="O32" i="9"/>
  <c r="P316" i="14" s="1"/>
  <c r="S316" i="14" s="1"/>
  <c r="AC15" i="8"/>
  <c r="AF15" i="8"/>
  <c r="AA15" i="8"/>
  <c r="AI490" i="13"/>
  <c r="AI324" i="13"/>
  <c r="AI327" i="13"/>
  <c r="AI320" i="13"/>
  <c r="AI451" i="13"/>
  <c r="AK454" i="13"/>
  <c r="AI357" i="13"/>
  <c r="AK270" i="13"/>
  <c r="AK239" i="13"/>
  <c r="AI185" i="13"/>
  <c r="AI189" i="13"/>
  <c r="AI249" i="13"/>
  <c r="AK269" i="13"/>
  <c r="AK236" i="13"/>
  <c r="AK145" i="13"/>
  <c r="AI151" i="13"/>
  <c r="AI62" i="13"/>
  <c r="AI154" i="13"/>
  <c r="AI80" i="13"/>
  <c r="AI27" i="13"/>
  <c r="AI66" i="13"/>
  <c r="AI69" i="13"/>
  <c r="AF222" i="13"/>
  <c r="AF482" i="13"/>
  <c r="AF430" i="13"/>
  <c r="AF114" i="13"/>
  <c r="AF268" i="13"/>
  <c r="AF295" i="13"/>
  <c r="AF289" i="13"/>
  <c r="AF240" i="13"/>
  <c r="AJ156" i="13"/>
  <c r="AK97" i="13"/>
  <c r="AK189" i="13"/>
  <c r="AK94" i="13"/>
  <c r="AI284" i="13"/>
  <c r="AI458" i="13"/>
  <c r="AI190" i="13"/>
  <c r="AK253" i="13"/>
  <c r="AI368" i="13"/>
  <c r="AK450" i="13"/>
  <c r="AI374" i="13"/>
  <c r="AK116" i="13"/>
  <c r="AK482" i="13"/>
  <c r="AK475" i="13"/>
  <c r="AI361" i="13"/>
  <c r="AI366" i="13"/>
  <c r="AI321" i="13"/>
  <c r="AI193" i="13"/>
  <c r="AK141" i="13"/>
  <c r="AL289" i="13"/>
  <c r="AK242" i="13"/>
  <c r="AI70" i="13"/>
  <c r="AK245" i="13"/>
  <c r="AI153" i="13"/>
  <c r="AK32" i="13"/>
  <c r="AI38" i="13"/>
  <c r="AI184" i="13"/>
  <c r="AK139" i="13"/>
  <c r="AI82" i="13"/>
  <c r="AK144" i="13"/>
  <c r="AI124" i="13"/>
  <c r="AI9" i="13"/>
  <c r="AF269" i="13"/>
  <c r="AF291" i="13"/>
  <c r="AF452" i="13"/>
  <c r="AF485" i="13"/>
  <c r="AF202" i="13"/>
  <c r="AF231" i="13"/>
  <c r="AF169" i="13"/>
  <c r="AF419" i="13"/>
  <c r="AK307" i="13"/>
  <c r="AJ22" i="13"/>
  <c r="AJ133" i="13"/>
  <c r="AJ40" i="13"/>
  <c r="AK445" i="13"/>
  <c r="AK266" i="13"/>
  <c r="AK479" i="13"/>
  <c r="AI461" i="13"/>
  <c r="AK480" i="13"/>
  <c r="AL500" i="13"/>
  <c r="AK244" i="13"/>
  <c r="AL494" i="13"/>
  <c r="AL463" i="13"/>
  <c r="AI359" i="13"/>
  <c r="AI323" i="13"/>
  <c r="AI339" i="13"/>
  <c r="AI285" i="13"/>
  <c r="AI367" i="13"/>
  <c r="AI365" i="13"/>
  <c r="AI122" i="13"/>
  <c r="AI195" i="13"/>
  <c r="AK23" i="13"/>
  <c r="AI194" i="13"/>
  <c r="AI200" i="13"/>
  <c r="AI49" i="13"/>
  <c r="AI191" i="13"/>
  <c r="AI160" i="13"/>
  <c r="AI125" i="13"/>
  <c r="AI43" i="13"/>
  <c r="AI131" i="13"/>
  <c r="AF62" i="13"/>
  <c r="AF195" i="13"/>
  <c r="AF471" i="13"/>
  <c r="AF374" i="13"/>
  <c r="AF297" i="13"/>
  <c r="AF183" i="13"/>
  <c r="AK313" i="13"/>
  <c r="AF395" i="13"/>
  <c r="AK353" i="13"/>
  <c r="AJ172" i="13"/>
  <c r="AJ58" i="13"/>
  <c r="AJ8" i="13"/>
  <c r="AL36" i="13"/>
  <c r="M24" i="9"/>
  <c r="O88" i="9"/>
  <c r="Q30" i="9"/>
  <c r="Q36" i="9"/>
  <c r="AF221" i="13"/>
  <c r="AF223" i="13"/>
  <c r="AF434" i="13"/>
  <c r="AF410" i="13"/>
  <c r="AF210" i="13"/>
  <c r="AF63" i="13"/>
  <c r="AF91" i="13"/>
  <c r="AF328" i="13"/>
  <c r="AF117" i="13"/>
  <c r="AM451" i="13"/>
  <c r="AF252" i="13"/>
  <c r="AF275" i="13"/>
  <c r="AJ302" i="13"/>
  <c r="AK219" i="13"/>
  <c r="AK186" i="13"/>
  <c r="AJ123" i="13"/>
  <c r="AJ27" i="13"/>
  <c r="AJ45" i="13"/>
  <c r="AF483" i="13"/>
  <c r="AF296" i="13"/>
  <c r="AM462" i="13"/>
  <c r="AF450" i="13"/>
  <c r="AF233" i="13"/>
  <c r="AK399" i="13"/>
  <c r="AF267" i="13"/>
  <c r="AF232" i="13"/>
  <c r="AF433" i="13"/>
  <c r="AJ159" i="13"/>
  <c r="AK398" i="13"/>
  <c r="AF179" i="13"/>
  <c r="AK341" i="13"/>
  <c r="AK217" i="13"/>
  <c r="AJ138" i="13"/>
  <c r="AJ48" i="13"/>
  <c r="AJ155" i="13"/>
  <c r="AJ9" i="13"/>
  <c r="AG45" i="13"/>
  <c r="AG86" i="13"/>
  <c r="AF440" i="13"/>
  <c r="AF245" i="13"/>
  <c r="AF495" i="13"/>
  <c r="AF429" i="13"/>
  <c r="AF185" i="13"/>
  <c r="AK375" i="13"/>
  <c r="AF234" i="13"/>
  <c r="AF184" i="13"/>
  <c r="AF385" i="13"/>
  <c r="AJ19" i="13"/>
  <c r="AK306" i="13"/>
  <c r="AF119" i="13"/>
  <c r="AK317" i="13"/>
  <c r="AK176" i="13"/>
  <c r="AJ131" i="13"/>
  <c r="AK178" i="13"/>
  <c r="AJ148" i="13"/>
  <c r="AJ134" i="13"/>
  <c r="AF350" i="13"/>
  <c r="AF51" i="13"/>
  <c r="AF338" i="13"/>
  <c r="AF259" i="13"/>
  <c r="AF64" i="13"/>
  <c r="AK301" i="13"/>
  <c r="AF201" i="13"/>
  <c r="AF118" i="13"/>
  <c r="AF373" i="13"/>
  <c r="AF492" i="13"/>
  <c r="AF455" i="13"/>
  <c r="AF83" i="13"/>
  <c r="AK305" i="13"/>
  <c r="AJ170" i="13"/>
  <c r="AJ76" i="13"/>
  <c r="AJ137" i="13"/>
  <c r="AJ104" i="13"/>
  <c r="AJ122" i="13"/>
  <c r="O81" i="9"/>
  <c r="O71" i="9"/>
  <c r="AH218" i="13"/>
  <c r="AG35" i="13"/>
  <c r="AG136" i="13"/>
  <c r="AG23" i="13"/>
  <c r="O78" i="9"/>
  <c r="AK114" i="13"/>
  <c r="AK361" i="13"/>
  <c r="AK277" i="13"/>
  <c r="AK60" i="13"/>
  <c r="AK37" i="13"/>
  <c r="AJ111" i="13"/>
  <c r="AK220" i="13"/>
  <c r="AK162" i="13"/>
  <c r="AK489" i="13"/>
  <c r="AI174" i="13"/>
  <c r="AK369" i="13"/>
  <c r="AK160" i="13"/>
  <c r="AK359" i="13"/>
  <c r="AK64" i="13"/>
  <c r="AH279" i="13"/>
  <c r="AI54" i="13"/>
  <c r="AK231" i="13"/>
  <c r="AK415" i="13"/>
  <c r="AK486" i="13"/>
  <c r="AJ10" i="13"/>
  <c r="AK391" i="13"/>
  <c r="AC17" i="8"/>
  <c r="AT76" i="8" s="1"/>
  <c r="P260" i="14"/>
  <c r="S260" i="14" s="1"/>
  <c r="Q22" i="9"/>
  <c r="P327" i="14"/>
  <c r="S327" i="14" s="1"/>
  <c r="M14" i="9"/>
  <c r="O75" i="9"/>
  <c r="M18" i="9"/>
  <c r="AK411" i="13"/>
  <c r="AK336" i="13"/>
  <c r="AK91" i="13"/>
  <c r="AK465" i="13"/>
  <c r="AK200" i="13"/>
  <c r="AH242" i="13"/>
  <c r="AE17" i="8"/>
  <c r="AV76" i="8" s="1"/>
  <c r="AA17" i="8"/>
  <c r="AF17" i="8"/>
  <c r="AW76" i="8" s="1"/>
  <c r="AX76" i="8" s="1"/>
  <c r="AD17" i="8"/>
  <c r="AU76" i="8" s="1"/>
  <c r="AY76" i="8" s="1"/>
  <c r="AG469" i="13"/>
  <c r="AL458" i="13"/>
  <c r="AG397" i="13"/>
  <c r="AG385" i="13"/>
  <c r="AM464" i="13"/>
  <c r="AG446" i="13"/>
  <c r="AG296" i="13"/>
  <c r="AM445" i="13"/>
  <c r="AG355" i="13"/>
  <c r="AM481" i="13"/>
  <c r="AG472" i="13"/>
  <c r="AG319" i="13"/>
  <c r="AM335" i="13"/>
  <c r="AG124" i="13"/>
  <c r="AG321" i="13"/>
  <c r="AG343" i="13"/>
  <c r="AG122" i="13"/>
  <c r="AJ64" i="13"/>
  <c r="AG51" i="13"/>
  <c r="AG468" i="13"/>
  <c r="AG410" i="13"/>
  <c r="AG180" i="13"/>
  <c r="AG386" i="13"/>
  <c r="AG466" i="13"/>
  <c r="AM498" i="13"/>
  <c r="AL423" i="13"/>
  <c r="AM426" i="13"/>
  <c r="AG140" i="13"/>
  <c r="AG413" i="13"/>
  <c r="AG348" i="13"/>
  <c r="AG37" i="13"/>
  <c r="AG380" i="13"/>
  <c r="AM339" i="13"/>
  <c r="AG151" i="13"/>
  <c r="AM484" i="13"/>
  <c r="AL367" i="13"/>
  <c r="AG333" i="13"/>
  <c r="AH14" i="13"/>
  <c r="AG496" i="13"/>
  <c r="AK401" i="13"/>
  <c r="AG338" i="13"/>
  <c r="AK294" i="13"/>
  <c r="AG393" i="13"/>
  <c r="AK377" i="13"/>
  <c r="AG183" i="13"/>
  <c r="AG335" i="13"/>
  <c r="AK312" i="13"/>
  <c r="AG284" i="13"/>
  <c r="AK215" i="13"/>
  <c r="AG26" i="13"/>
  <c r="AG459" i="13"/>
  <c r="AG169" i="13"/>
  <c r="AG322" i="13"/>
  <c r="AG12" i="13"/>
  <c r="M22" i="9"/>
  <c r="O79" i="9"/>
  <c r="AF418" i="13"/>
  <c r="AF351" i="13"/>
  <c r="AF82" i="13"/>
  <c r="AF292" i="13"/>
  <c r="AF314" i="13"/>
  <c r="AF334" i="13"/>
  <c r="AF237" i="13"/>
  <c r="AF92" i="13"/>
  <c r="AF326" i="13"/>
  <c r="AF475" i="13"/>
  <c r="AF441" i="13"/>
  <c r="AK352" i="13"/>
  <c r="AF88" i="13"/>
  <c r="AK408" i="13"/>
  <c r="AF265" i="13"/>
  <c r="AF444" i="13"/>
  <c r="AF204" i="13"/>
  <c r="AF383" i="13"/>
  <c r="AF59" i="13"/>
  <c r="AJ149" i="13"/>
  <c r="AK308" i="13"/>
  <c r="AJ16" i="13"/>
  <c r="AJ124" i="13"/>
  <c r="AJ160" i="13"/>
  <c r="AJ37" i="13"/>
  <c r="AJ68" i="13"/>
  <c r="AJ71" i="13"/>
  <c r="AJ98" i="13"/>
  <c r="AF7" i="13"/>
  <c r="AF255" i="13"/>
  <c r="AF463" i="13"/>
  <c r="AF244" i="13"/>
  <c r="AF290" i="13"/>
  <c r="AF260" i="13"/>
  <c r="AF211" i="13"/>
  <c r="AF65" i="13"/>
  <c r="AF278" i="13"/>
  <c r="AF442" i="13"/>
  <c r="AF393" i="13"/>
  <c r="AF500" i="13"/>
  <c r="AF390" i="13"/>
  <c r="AJ112" i="13"/>
  <c r="AF253" i="13"/>
  <c r="AF432" i="13"/>
  <c r="AF180" i="13"/>
  <c r="AF371" i="13"/>
  <c r="AF23" i="13"/>
  <c r="AJ125" i="13"/>
  <c r="AJ303" i="13"/>
  <c r="AK191" i="13"/>
  <c r="AJ49" i="13"/>
  <c r="AJ140" i="13"/>
  <c r="AJ6" i="13"/>
  <c r="AJ52" i="13"/>
  <c r="AJ47" i="13"/>
  <c r="AJ74" i="13"/>
  <c r="AF321" i="13"/>
  <c r="AF207" i="13"/>
  <c r="AF417" i="13"/>
  <c r="AF196" i="13"/>
  <c r="AF242" i="13"/>
  <c r="AF238" i="13"/>
  <c r="AF115" i="13"/>
  <c r="AF377" i="13"/>
  <c r="AF230" i="13"/>
  <c r="AF427" i="13"/>
  <c r="AF363" i="13"/>
  <c r="AF472" i="13"/>
  <c r="AF327" i="13"/>
  <c r="AK400" i="13"/>
  <c r="AF229" i="13"/>
  <c r="AF420" i="13"/>
  <c r="AF132" i="13"/>
  <c r="AF359" i="13"/>
  <c r="AK216" i="13"/>
  <c r="AK53" i="13"/>
  <c r="AM251" i="13"/>
  <c r="AK188" i="13"/>
  <c r="AJ39" i="13"/>
  <c r="AJ55" i="13"/>
  <c r="AJ145" i="13"/>
  <c r="AJ29" i="13"/>
  <c r="AJ35" i="13"/>
  <c r="AJ50" i="13"/>
  <c r="AK397" i="13"/>
  <c r="AF111" i="13"/>
  <c r="AF416" i="13"/>
  <c r="AF435" i="13"/>
  <c r="AF194" i="13"/>
  <c r="AF212" i="13"/>
  <c r="AF93" i="13"/>
  <c r="AF329" i="13"/>
  <c r="AF208" i="13"/>
  <c r="AF394" i="13"/>
  <c r="AF315" i="13"/>
  <c r="AF454" i="13"/>
  <c r="AF294" i="13"/>
  <c r="AF493" i="13"/>
  <c r="AF205" i="13"/>
  <c r="AF384" i="13"/>
  <c r="AF120" i="13"/>
  <c r="AF335" i="13"/>
  <c r="AK342" i="13"/>
  <c r="AJ12" i="13"/>
  <c r="AJ85" i="13"/>
  <c r="AJ157" i="13"/>
  <c r="AJ32" i="13"/>
  <c r="AJ24" i="13"/>
  <c r="AJ113" i="13"/>
  <c r="AJ20" i="13"/>
  <c r="AJ11" i="13"/>
  <c r="O95" i="9"/>
  <c r="AK121" i="13"/>
  <c r="AH250" i="13"/>
  <c r="AK133" i="13"/>
  <c r="AI178" i="13"/>
  <c r="AK331" i="13"/>
  <c r="AI177" i="13"/>
  <c r="AK152" i="13"/>
  <c r="AH276" i="13"/>
  <c r="AK158" i="13"/>
  <c r="AF330" i="13"/>
  <c r="AK360" i="13"/>
  <c r="AK128" i="13"/>
  <c r="AK224" i="13"/>
  <c r="AK457" i="13"/>
  <c r="AK65" i="13"/>
  <c r="AK385" i="13"/>
  <c r="AK326" i="13"/>
  <c r="AK93" i="13"/>
  <c r="AK48" i="13"/>
  <c r="AK493" i="13"/>
  <c r="AK112" i="13"/>
  <c r="AK123" i="13"/>
  <c r="AK338" i="13"/>
  <c r="AK202" i="13"/>
  <c r="AK292" i="13"/>
  <c r="AI316" i="13"/>
  <c r="AI51" i="13"/>
  <c r="AK36" i="13"/>
  <c r="AK387" i="13"/>
  <c r="AI306" i="13"/>
  <c r="AI313" i="13"/>
  <c r="AK168" i="13"/>
  <c r="AH254" i="13"/>
  <c r="AK75" i="13"/>
  <c r="AK373" i="13"/>
  <c r="AK195" i="13"/>
  <c r="AK46" i="13"/>
  <c r="AK85" i="13"/>
  <c r="AK248" i="13"/>
  <c r="AK27" i="13"/>
  <c r="AK227" i="13"/>
  <c r="AK310" i="13"/>
  <c r="AK497" i="13"/>
  <c r="AK284" i="13"/>
  <c r="AH245" i="13"/>
  <c r="AK88" i="13"/>
  <c r="AF141" i="13"/>
  <c r="AF97" i="13"/>
  <c r="AF66" i="13"/>
  <c r="O69" i="9"/>
  <c r="AH223" i="13"/>
  <c r="M12" i="9"/>
  <c r="AL163" i="13"/>
  <c r="O87" i="9"/>
  <c r="AF301" i="13"/>
  <c r="AI479" i="13"/>
  <c r="AF462" i="13"/>
  <c r="AF26" i="13"/>
  <c r="AI416" i="13"/>
  <c r="M34" i="9"/>
  <c r="O91" i="9"/>
  <c r="Q20" i="9"/>
  <c r="O77" i="9"/>
  <c r="M20" i="9"/>
  <c r="O99" i="9"/>
  <c r="M42" i="9"/>
  <c r="O93" i="9"/>
  <c r="M36" i="9"/>
  <c r="AG475" i="13"/>
  <c r="AG471" i="13"/>
  <c r="AG491" i="13"/>
  <c r="AJ41" i="13"/>
  <c r="AG235" i="13"/>
  <c r="AG174" i="13"/>
  <c r="AH34" i="13"/>
  <c r="AG449" i="13"/>
  <c r="AM429" i="13"/>
  <c r="AM461" i="13"/>
  <c r="AG299" i="13"/>
  <c r="AH228" i="13"/>
  <c r="AG53" i="13"/>
  <c r="AJ62" i="13"/>
  <c r="AG73" i="13"/>
  <c r="AH177" i="13"/>
  <c r="AJ61" i="13"/>
  <c r="AG195" i="13"/>
  <c r="AG312" i="13"/>
  <c r="AG345" i="13"/>
  <c r="AJ80" i="13"/>
  <c r="AJ15" i="13"/>
  <c r="AG172" i="13"/>
  <c r="AG404" i="13"/>
  <c r="AG382" i="13"/>
  <c r="AG379" i="13"/>
  <c r="AG305" i="13"/>
  <c r="AG71" i="13"/>
  <c r="AG9" i="13"/>
  <c r="AG76" i="13"/>
  <c r="AJ90" i="13"/>
  <c r="AG214" i="13"/>
  <c r="AG324" i="13"/>
  <c r="AH26" i="13"/>
  <c r="AJ169" i="13"/>
  <c r="AG351" i="13"/>
  <c r="AH184" i="13"/>
  <c r="AG416" i="13"/>
  <c r="AG406" i="13"/>
  <c r="AL392" i="13"/>
  <c r="AG207" i="13"/>
  <c r="AJ86" i="13"/>
  <c r="AJ18" i="13"/>
  <c r="AG98" i="13"/>
  <c r="AG276" i="13"/>
  <c r="AG17" i="13"/>
  <c r="AG36" i="13"/>
  <c r="AG67" i="13"/>
  <c r="AH188" i="13"/>
  <c r="AG381" i="13"/>
  <c r="AG196" i="13"/>
  <c r="AG452" i="13"/>
  <c r="AH178" i="13"/>
  <c r="AH289" i="13"/>
  <c r="AG376" i="13"/>
  <c r="AJ110" i="13"/>
  <c r="AJ43" i="13"/>
  <c r="AG101" i="13"/>
  <c r="AG87" i="13"/>
  <c r="AG103" i="13"/>
  <c r="AG242" i="13"/>
  <c r="AG280" i="13"/>
  <c r="AG271" i="13"/>
  <c r="AG417" i="13"/>
  <c r="AG245" i="13"/>
  <c r="AG320" i="13"/>
  <c r="AH248" i="13"/>
  <c r="AG354" i="13"/>
  <c r="AG360" i="13"/>
  <c r="AG6" i="13"/>
  <c r="AG55" i="13"/>
  <c r="AJ162" i="13"/>
  <c r="AH266" i="13"/>
  <c r="AG137" i="13"/>
  <c r="AH252" i="13"/>
  <c r="AG364" i="13"/>
  <c r="AG294" i="13"/>
  <c r="AL442" i="13"/>
  <c r="AH286" i="13"/>
  <c r="AM370" i="13"/>
  <c r="AG389" i="13"/>
  <c r="AG400" i="13"/>
  <c r="AG377" i="13"/>
  <c r="AJ117" i="13"/>
  <c r="AJ82" i="13"/>
  <c r="AG193" i="13"/>
  <c r="AG273" i="13"/>
  <c r="AJ144" i="13"/>
  <c r="AH255" i="13"/>
  <c r="AG40" i="13"/>
  <c r="AG318" i="13"/>
  <c r="AH19" i="13"/>
  <c r="AG293" i="13"/>
  <c r="AJ150" i="13"/>
  <c r="AM395" i="13"/>
  <c r="AG448" i="13"/>
  <c r="AG432" i="13"/>
  <c r="AG401" i="13"/>
  <c r="AG399" i="13"/>
  <c r="AG455" i="13"/>
  <c r="AG259" i="13"/>
  <c r="AH185" i="13"/>
  <c r="AH46" i="13"/>
  <c r="AJ83" i="13"/>
  <c r="AM441" i="13"/>
  <c r="AG341" i="13"/>
  <c r="AG431" i="13"/>
  <c r="AG215" i="13"/>
  <c r="AG220" i="13"/>
  <c r="AJ126" i="13"/>
  <c r="AG68" i="13"/>
  <c r="AG435" i="13"/>
  <c r="AH219" i="13"/>
  <c r="AG224" i="13"/>
  <c r="AH175" i="13"/>
  <c r="AH216" i="13"/>
  <c r="AJ116" i="13"/>
  <c r="AJ141" i="13"/>
  <c r="AJ135" i="13"/>
  <c r="AH200" i="13"/>
  <c r="AG94" i="13"/>
  <c r="AG156" i="13"/>
  <c r="AH209" i="13"/>
  <c r="AG104" i="13"/>
  <c r="AJ129" i="13"/>
  <c r="AG198" i="13"/>
  <c r="AG421" i="13"/>
  <c r="AG10" i="13"/>
  <c r="AG286" i="13"/>
  <c r="AG204" i="13"/>
  <c r="AG128" i="13"/>
  <c r="AK315" i="13"/>
  <c r="AG269" i="13"/>
  <c r="AG133" i="13"/>
  <c r="AG13" i="13"/>
  <c r="AK436" i="13"/>
  <c r="AG331" i="13"/>
  <c r="AK376" i="13"/>
  <c r="AG69" i="13"/>
  <c r="AG191" i="13"/>
  <c r="AK379" i="13"/>
  <c r="AG209" i="13"/>
  <c r="AG56" i="13"/>
  <c r="O94" i="9"/>
  <c r="AG461" i="13"/>
  <c r="AG135" i="13"/>
  <c r="AG268" i="13"/>
  <c r="AG134" i="13"/>
  <c r="AG248" i="13"/>
  <c r="AG91" i="13"/>
  <c r="AG211" i="13"/>
  <c r="AG130" i="13"/>
  <c r="AG334" i="13"/>
  <c r="AG367" i="13"/>
  <c r="AG163" i="13"/>
  <c r="AK52" i="13"/>
  <c r="AG485" i="13"/>
  <c r="AG428" i="13"/>
  <c r="AG337" i="13"/>
  <c r="AG253" i="13"/>
  <c r="AK54" i="13"/>
  <c r="AK96" i="13"/>
  <c r="Q38" i="9"/>
  <c r="AK438" i="13"/>
  <c r="AK388" i="13"/>
  <c r="AG458" i="13"/>
  <c r="AG229" i="13"/>
  <c r="AG34" i="13"/>
  <c r="AG29" i="13"/>
  <c r="AG254" i="13"/>
  <c r="AK330" i="13"/>
  <c r="AG287" i="13"/>
  <c r="AG93" i="13"/>
  <c r="AG210" i="13"/>
  <c r="AL488" i="13"/>
  <c r="AH221" i="13"/>
  <c r="AF73" i="13"/>
  <c r="AF312" i="13"/>
  <c r="AL354" i="13"/>
  <c r="AL206" i="13"/>
  <c r="AF225" i="13"/>
  <c r="AF58" i="13"/>
  <c r="AF191" i="13"/>
  <c r="AF85" i="13"/>
  <c r="AF33" i="13"/>
  <c r="AL150" i="13"/>
  <c r="AM496" i="13"/>
  <c r="AH36" i="13"/>
  <c r="AF300" i="13"/>
  <c r="AF177" i="13"/>
  <c r="AL498" i="13"/>
  <c r="AF143" i="13"/>
  <c r="AF30" i="13"/>
  <c r="AL485" i="13"/>
  <c r="AL430" i="13"/>
  <c r="AF20" i="13"/>
  <c r="AG363" i="13"/>
  <c r="AG194" i="13"/>
  <c r="AF344" i="13"/>
  <c r="AM500" i="13"/>
  <c r="AM416" i="13"/>
  <c r="M30" i="9"/>
  <c r="AF148" i="13"/>
  <c r="AM314" i="13"/>
  <c r="AG222" i="13"/>
  <c r="AH271" i="13"/>
  <c r="AM169" i="13"/>
  <c r="AF100" i="13"/>
  <c r="AM276" i="13"/>
  <c r="AF228" i="13"/>
  <c r="AH204" i="13"/>
  <c r="AF78" i="13"/>
  <c r="AF99" i="13"/>
  <c r="AF422" i="13"/>
  <c r="AF423" i="13"/>
  <c r="AF216" i="13"/>
  <c r="AH288" i="13"/>
  <c r="AM167" i="13"/>
  <c r="AF19" i="13"/>
  <c r="AL484" i="13"/>
  <c r="AF346" i="13"/>
  <c r="AF357" i="13"/>
  <c r="AF192" i="13"/>
  <c r="AL231" i="13"/>
  <c r="AJ165" i="13"/>
  <c r="AF18" i="13"/>
  <c r="AL428" i="13"/>
  <c r="AF316" i="13"/>
  <c r="AF54" i="13"/>
  <c r="AH224" i="13"/>
  <c r="AL166" i="13"/>
  <c r="AG158" i="13"/>
  <c r="AF399" i="13"/>
  <c r="AL373" i="13"/>
  <c r="AF106" i="13"/>
  <c r="AF21" i="13"/>
  <c r="AF467" i="13"/>
  <c r="AJ161" i="13"/>
  <c r="AF303" i="13"/>
  <c r="AF403" i="13"/>
  <c r="AF76" i="13"/>
  <c r="AF313" i="13"/>
  <c r="AF215" i="13"/>
  <c r="AK304" i="13"/>
  <c r="AK73" i="13"/>
  <c r="AH253" i="13"/>
  <c r="AK198" i="13"/>
  <c r="AK134" i="13"/>
  <c r="AG492" i="13"/>
  <c r="AK494" i="13"/>
  <c r="AK246" i="13"/>
  <c r="AK124" i="13"/>
  <c r="AK78" i="13"/>
  <c r="AK455" i="13"/>
  <c r="AK384" i="13"/>
  <c r="AK458" i="13"/>
  <c r="AK155" i="13"/>
  <c r="AK204" i="13"/>
  <c r="AK107" i="13"/>
  <c r="AK151" i="13"/>
  <c r="AK47" i="13"/>
  <c r="AK110" i="13"/>
  <c r="AK395" i="13"/>
  <c r="AK394" i="13"/>
  <c r="AK230" i="13"/>
  <c r="AK209" i="13"/>
  <c r="AK456" i="13"/>
  <c r="AK192" i="13"/>
  <c r="AK166" i="13"/>
  <c r="AK122" i="13"/>
  <c r="AK129" i="13"/>
  <c r="AK366" i="13"/>
  <c r="AK374" i="13"/>
  <c r="AK39" i="13"/>
  <c r="AI307" i="13"/>
  <c r="AK102" i="13"/>
  <c r="AK42" i="13"/>
  <c r="AK84" i="13"/>
  <c r="AK38" i="13"/>
  <c r="AK165" i="13"/>
  <c r="AK447" i="13"/>
  <c r="AK286" i="13"/>
  <c r="AK364" i="13"/>
  <c r="AK413" i="13"/>
  <c r="AI309" i="13"/>
  <c r="AK225" i="13"/>
  <c r="AI173" i="13"/>
  <c r="AK25" i="13"/>
  <c r="AI175" i="13"/>
  <c r="AK61" i="13"/>
  <c r="AK26" i="13"/>
  <c r="AK390" i="13"/>
  <c r="AK423" i="13"/>
  <c r="AK328" i="13"/>
  <c r="AK232" i="13"/>
  <c r="AK356" i="13"/>
  <c r="AK358" i="13"/>
  <c r="AI297" i="13"/>
  <c r="AH278" i="13"/>
  <c r="AK211" i="13"/>
  <c r="AK157" i="13"/>
  <c r="AK208" i="13"/>
  <c r="AK156" i="13"/>
  <c r="AK45" i="13"/>
  <c r="AK14" i="13"/>
  <c r="AK212" i="13"/>
  <c r="AI389" i="13"/>
  <c r="AK495" i="13"/>
  <c r="AK161" i="13"/>
  <c r="AI296" i="13"/>
  <c r="AK430" i="13"/>
  <c r="AK295" i="13"/>
  <c r="AK255" i="13"/>
  <c r="AI58" i="13"/>
  <c r="AK63" i="13"/>
  <c r="AK196" i="13"/>
  <c r="AK41" i="13"/>
  <c r="AK22" i="13"/>
  <c r="AK127" i="13"/>
  <c r="AK426" i="13"/>
  <c r="AK281" i="13"/>
  <c r="AI311" i="13"/>
  <c r="AI315" i="13"/>
  <c r="AK419" i="13"/>
  <c r="AI53" i="13"/>
  <c r="AK282" i="13"/>
  <c r="AK418" i="13"/>
  <c r="AK283" i="13"/>
  <c r="AG243" i="13"/>
  <c r="AK44" i="13"/>
  <c r="AK9" i="13"/>
  <c r="AK184" i="13"/>
  <c r="AK221" i="13"/>
  <c r="AK13" i="13"/>
  <c r="AK103" i="13"/>
  <c r="Q18" i="9"/>
  <c r="O76" i="9"/>
  <c r="AI480" i="13"/>
  <c r="AI440" i="13"/>
  <c r="AI444" i="13"/>
  <c r="AF127" i="13"/>
  <c r="AI141" i="13"/>
  <c r="AI481" i="13"/>
  <c r="AI278" i="13"/>
  <c r="AF122" i="13"/>
  <c r="AI87" i="13"/>
  <c r="AI212" i="13"/>
  <c r="AI236" i="13"/>
  <c r="AF170" i="13"/>
  <c r="AI108" i="13"/>
  <c r="AF282" i="13"/>
  <c r="AF274" i="13"/>
  <c r="AI240" i="13"/>
  <c r="AF43" i="13"/>
  <c r="AI400" i="13"/>
  <c r="AI111" i="13"/>
  <c r="AI469" i="13"/>
  <c r="AI467" i="13"/>
  <c r="AI20" i="13"/>
  <c r="AF449" i="13"/>
  <c r="AI443" i="13"/>
  <c r="AI143" i="13"/>
  <c r="AF458" i="13"/>
  <c r="AF284" i="13"/>
  <c r="AI431" i="13"/>
  <c r="AI210" i="13"/>
  <c r="AI418" i="13"/>
  <c r="AI380" i="13"/>
  <c r="AI231" i="13"/>
  <c r="AI149" i="13"/>
  <c r="AF273" i="13"/>
  <c r="AI454" i="13"/>
  <c r="AH322" i="13"/>
  <c r="AH481" i="13"/>
  <c r="AH376" i="13"/>
  <c r="AH415" i="13"/>
  <c r="AH120" i="13"/>
  <c r="AH63" i="13"/>
  <c r="AH388" i="13"/>
  <c r="AH86" i="13"/>
  <c r="AH151" i="13"/>
  <c r="AH400" i="13"/>
  <c r="AH428" i="13"/>
  <c r="AH372" i="13"/>
  <c r="AH477" i="13"/>
  <c r="AH111" i="13"/>
  <c r="AH453" i="13"/>
  <c r="AH311" i="13"/>
  <c r="AH92" i="13"/>
  <c r="AH500" i="13"/>
  <c r="AH421" i="13"/>
  <c r="AH328" i="13"/>
  <c r="AH90" i="13"/>
  <c r="AH432" i="13"/>
  <c r="AH324" i="13"/>
  <c r="AH95" i="13"/>
  <c r="AH499" i="13"/>
  <c r="AH450" i="13"/>
  <c r="AH312" i="13"/>
  <c r="AH59" i="13"/>
  <c r="AH478" i="13"/>
  <c r="AH149" i="13"/>
  <c r="AH323" i="13"/>
  <c r="AH385" i="13"/>
  <c r="AH459" i="13"/>
  <c r="AH455" i="13"/>
  <c r="AH148" i="13"/>
  <c r="AH347" i="13"/>
  <c r="AH104" i="13"/>
  <c r="AH346" i="13"/>
  <c r="AG152" i="13"/>
  <c r="AH37" i="13"/>
  <c r="AL160" i="13"/>
  <c r="AM110" i="13"/>
  <c r="AM282" i="13"/>
  <c r="AH259" i="13"/>
  <c r="AF35" i="13"/>
  <c r="AL475" i="13"/>
  <c r="AF480" i="13"/>
  <c r="AF145" i="13"/>
  <c r="AF309" i="13"/>
  <c r="AF358" i="13"/>
  <c r="AF411" i="13"/>
  <c r="AL234" i="13"/>
  <c r="AF401" i="13"/>
  <c r="AF307" i="13"/>
  <c r="AF476" i="13"/>
  <c r="AF104" i="13"/>
  <c r="AF302" i="13"/>
  <c r="AF414" i="13"/>
  <c r="AH49" i="13"/>
  <c r="AJ164" i="13"/>
  <c r="AL147" i="13"/>
  <c r="AM146" i="13"/>
  <c r="AL283" i="13"/>
  <c r="AF71" i="13"/>
  <c r="AG486" i="13"/>
  <c r="AM46" i="13"/>
  <c r="AF217" i="13"/>
  <c r="AF342" i="13"/>
  <c r="AF424" i="13"/>
  <c r="AF426" i="13"/>
  <c r="AM287" i="13"/>
  <c r="AF425" i="13"/>
  <c r="AF355" i="13"/>
  <c r="AL497" i="13"/>
  <c r="AF200" i="13"/>
  <c r="AF398" i="13"/>
  <c r="AM494" i="13"/>
  <c r="AH193" i="13"/>
  <c r="AL157" i="13"/>
  <c r="AM289" i="13"/>
  <c r="AM471" i="13"/>
  <c r="AL361" i="13"/>
  <c r="AH196" i="13"/>
  <c r="AF469" i="13"/>
  <c r="AF22" i="13"/>
  <c r="AF9" i="13"/>
  <c r="AF412" i="13"/>
  <c r="AF466" i="13"/>
  <c r="AF190" i="13"/>
  <c r="AF340" i="13"/>
  <c r="AF369" i="13"/>
  <c r="AF174" i="13"/>
  <c r="AH40" i="13"/>
  <c r="AH205" i="13"/>
  <c r="AL203" i="13"/>
  <c r="AL286" i="13"/>
  <c r="AG489" i="13"/>
  <c r="AG474" i="13"/>
  <c r="AL351" i="13"/>
  <c r="AF481" i="13"/>
  <c r="AF55" i="13"/>
  <c r="AF57" i="13"/>
  <c r="AF6" i="13"/>
  <c r="AL407" i="13"/>
  <c r="AF308" i="13"/>
  <c r="AF478" i="13"/>
  <c r="AF31" i="13"/>
  <c r="AF366" i="13"/>
  <c r="AG38" i="13"/>
  <c r="AL83" i="13"/>
  <c r="AH232" i="13"/>
  <c r="AL267" i="13"/>
  <c r="AG159" i="13"/>
  <c r="AM492" i="13"/>
  <c r="AG362" i="13"/>
  <c r="AL417" i="13"/>
  <c r="AF214" i="13"/>
  <c r="AF75" i="13"/>
  <c r="AH274" i="13"/>
  <c r="AL483" i="13"/>
  <c r="AF356" i="13"/>
  <c r="AF197" i="13"/>
  <c r="AF178" i="13"/>
  <c r="AF175" i="13"/>
  <c r="AL114" i="13"/>
  <c r="AJ153" i="13"/>
  <c r="AH268" i="13"/>
  <c r="AL270" i="13"/>
  <c r="AG279" i="13"/>
  <c r="AL499" i="13"/>
  <c r="AL364" i="13"/>
  <c r="AL429" i="13"/>
  <c r="AF262" i="13"/>
  <c r="AF105" i="13"/>
  <c r="AM406" i="13"/>
  <c r="AF14" i="13"/>
  <c r="AF404" i="13"/>
  <c r="AF341" i="13"/>
  <c r="AF226" i="13"/>
  <c r="AG495" i="13"/>
  <c r="AH39" i="13"/>
  <c r="AM162" i="13"/>
  <c r="AG275" i="13"/>
  <c r="AF95" i="13"/>
  <c r="AF108" i="13"/>
  <c r="AL374" i="13"/>
  <c r="AM230" i="13"/>
  <c r="AF8" i="13"/>
  <c r="AF352" i="13"/>
  <c r="AF34" i="13"/>
  <c r="AL318" i="13"/>
  <c r="AL472" i="13"/>
  <c r="AH195" i="13"/>
  <c r="AL111" i="13"/>
  <c r="AG359" i="13"/>
  <c r="AF144" i="13"/>
  <c r="AL410" i="13"/>
  <c r="AF343" i="13"/>
  <c r="AF10" i="13"/>
  <c r="AF400" i="13"/>
  <c r="AG415" i="13"/>
  <c r="AF52" i="13"/>
  <c r="AH280" i="13"/>
  <c r="AF310" i="13"/>
  <c r="AF479" i="13"/>
  <c r="AH48" i="13"/>
  <c r="AF107" i="13"/>
  <c r="AM482" i="13"/>
  <c r="AF140" i="13"/>
  <c r="AL491" i="13"/>
  <c r="AM82" i="13"/>
  <c r="AL50" i="13"/>
  <c r="AM202" i="13"/>
  <c r="AG470" i="13"/>
  <c r="AF227" i="13"/>
  <c r="AF264" i="13"/>
  <c r="AF109" i="13"/>
  <c r="AF405" i="13"/>
  <c r="AM371" i="13"/>
  <c r="AF139" i="13"/>
  <c r="AG473" i="13"/>
  <c r="AF189" i="13"/>
  <c r="AF477" i="13"/>
  <c r="AF81" i="13"/>
  <c r="AF77" i="13"/>
  <c r="AH107" i="13"/>
  <c r="AH71" i="13"/>
  <c r="AH89" i="13"/>
  <c r="AH75" i="13"/>
  <c r="AH350" i="13"/>
  <c r="AH427" i="13"/>
  <c r="AH327" i="13"/>
  <c r="AH397" i="13"/>
  <c r="AH430" i="13"/>
  <c r="AH497" i="13"/>
  <c r="AH83" i="13"/>
  <c r="AH106" i="13"/>
  <c r="AH102" i="13"/>
  <c r="AH362" i="13"/>
  <c r="AH439" i="13"/>
  <c r="AH343" i="13"/>
  <c r="AH409" i="13"/>
  <c r="AH454" i="13"/>
  <c r="AH291" i="13"/>
  <c r="AH94" i="13"/>
  <c r="AH87" i="13"/>
  <c r="AH336" i="13"/>
  <c r="AH451" i="13"/>
  <c r="AH467" i="13"/>
  <c r="AH485" i="13"/>
  <c r="AH487" i="13"/>
  <c r="AH369" i="13"/>
  <c r="AH57" i="13"/>
  <c r="AH93" i="13"/>
  <c r="AH338" i="13"/>
  <c r="AH386" i="13"/>
  <c r="AH479" i="13"/>
  <c r="AH152" i="13"/>
  <c r="AH60" i="13"/>
  <c r="AH97" i="13"/>
  <c r="AH129" i="13"/>
  <c r="AH117" i="13"/>
  <c r="AH398" i="13"/>
  <c r="AH491" i="13"/>
  <c r="AH301" i="13"/>
  <c r="AH365" i="13"/>
  <c r="AH99" i="13"/>
  <c r="AH170" i="13"/>
  <c r="AH292" i="13"/>
  <c r="AH410" i="13"/>
  <c r="AH414" i="13"/>
  <c r="AH341" i="13"/>
  <c r="AH442" i="13"/>
  <c r="AH101" i="13"/>
  <c r="AH304" i="13"/>
  <c r="AH422" i="13"/>
  <c r="AH426" i="13"/>
  <c r="AH401" i="13"/>
  <c r="AH77" i="13"/>
  <c r="AH316" i="13"/>
  <c r="AH354" i="13"/>
  <c r="AH406" i="13"/>
  <c r="AH404" i="13"/>
  <c r="AH132" i="13"/>
  <c r="AH375" i="13"/>
  <c r="AH72" i="13"/>
  <c r="AH438" i="13"/>
  <c r="AH79" i="13"/>
  <c r="AH166" i="13"/>
  <c r="AH300" i="13"/>
  <c r="AH335" i="13"/>
  <c r="AH303" i="13"/>
  <c r="AH429" i="13"/>
  <c r="AH358" i="13"/>
  <c r="AH339" i="13"/>
  <c r="O80" i="9"/>
  <c r="M28" i="9"/>
  <c r="O85" i="9"/>
  <c r="Q16" i="9"/>
  <c r="O74" i="9"/>
  <c r="AK55" i="13"/>
  <c r="AG126" i="13"/>
  <c r="AG61" i="13"/>
  <c r="AG48" i="13"/>
  <c r="AG108" i="13"/>
  <c r="AG79" i="13"/>
  <c r="AG109" i="13"/>
  <c r="AG22" i="13"/>
  <c r="AK187" i="13"/>
  <c r="AG237" i="13"/>
  <c r="AG144" i="13"/>
  <c r="AG216" i="13"/>
  <c r="AG62" i="13"/>
  <c r="AG267" i="13"/>
  <c r="AG117" i="13"/>
  <c r="AG316" i="13"/>
  <c r="AG182" i="13"/>
  <c r="AG110" i="13"/>
  <c r="AG429" i="13"/>
  <c r="AG395" i="13"/>
  <c r="AK386" i="13"/>
  <c r="AG445" i="13"/>
  <c r="AG464" i="13"/>
  <c r="AG368" i="13"/>
  <c r="AG444" i="13"/>
  <c r="AG484" i="13"/>
  <c r="AK350" i="13"/>
  <c r="AG370" i="13"/>
  <c r="AK67" i="13"/>
  <c r="AG150" i="13"/>
  <c r="AG77" i="13"/>
  <c r="AK59" i="13"/>
  <c r="AG113" i="13"/>
  <c r="AG92" i="13"/>
  <c r="AG145" i="13"/>
  <c r="AG141" i="13"/>
  <c r="AK207" i="13"/>
  <c r="AG249" i="13"/>
  <c r="AG206" i="13"/>
  <c r="AG234" i="13"/>
  <c r="AG197" i="13"/>
  <c r="AG270" i="13"/>
  <c r="AG285" i="13"/>
  <c r="AK324" i="13"/>
  <c r="AG219" i="13"/>
  <c r="AG230" i="13"/>
  <c r="AG441" i="13"/>
  <c r="AK403" i="13"/>
  <c r="AG390" i="13"/>
  <c r="AG457" i="13"/>
  <c r="AG476" i="13"/>
  <c r="AG430" i="13"/>
  <c r="AG85" i="13"/>
  <c r="AK318" i="13"/>
  <c r="AK311" i="13"/>
  <c r="AG266" i="13"/>
  <c r="AG83" i="13"/>
  <c r="AK16" i="13"/>
  <c r="AG127" i="13"/>
  <c r="AK68" i="13"/>
  <c r="AG118" i="13"/>
  <c r="AG147" i="13"/>
  <c r="AG168" i="13"/>
  <c r="AG161" i="13"/>
  <c r="AG217" i="13"/>
  <c r="AG261" i="13"/>
  <c r="AG227" i="13"/>
  <c r="AG246" i="13"/>
  <c r="AG255" i="13"/>
  <c r="AG283" i="13"/>
  <c r="AK293" i="13"/>
  <c r="AK348" i="13"/>
  <c r="AG247" i="13"/>
  <c r="AG289" i="13"/>
  <c r="AG465" i="13"/>
  <c r="AK439" i="13"/>
  <c r="AG402" i="13"/>
  <c r="AG481" i="13"/>
  <c r="AG19" i="13"/>
  <c r="AG478" i="13"/>
  <c r="AG281" i="13"/>
  <c r="AG366" i="13"/>
  <c r="AG339" i="13"/>
  <c r="AG107" i="13"/>
  <c r="AG20" i="13"/>
  <c r="AG129" i="13"/>
  <c r="AG7" i="13"/>
  <c r="AG142" i="13"/>
  <c r="AG149" i="13"/>
  <c r="AG181" i="13"/>
  <c r="AG190" i="13"/>
  <c r="AG228" i="13"/>
  <c r="AK57" i="13"/>
  <c r="AG239" i="13"/>
  <c r="AG65" i="13"/>
  <c r="AG288" i="13"/>
  <c r="AK291" i="13"/>
  <c r="AG369" i="13"/>
  <c r="AG352" i="13"/>
  <c r="AG282" i="13"/>
  <c r="AK309" i="13"/>
  <c r="AG477" i="13"/>
  <c r="AG443" i="13"/>
  <c r="AK410" i="13"/>
  <c r="AK174" i="13"/>
  <c r="AK71" i="13"/>
  <c r="AG84" i="13"/>
  <c r="AG353" i="13"/>
  <c r="AK380" i="13"/>
  <c r="AK404" i="13"/>
  <c r="AG119" i="13"/>
  <c r="AG32" i="13"/>
  <c r="AG164" i="13"/>
  <c r="AG46" i="13"/>
  <c r="AG189" i="13"/>
  <c r="AG166" i="13"/>
  <c r="AG205" i="13"/>
  <c r="AG202" i="13"/>
  <c r="AG240" i="13"/>
  <c r="AG81" i="13"/>
  <c r="AG251" i="13"/>
  <c r="AG112" i="13"/>
  <c r="AK296" i="13"/>
  <c r="AG295" i="13"/>
  <c r="AK99" i="13"/>
  <c r="AG233" i="13"/>
  <c r="AK302" i="13"/>
  <c r="AG313" i="13"/>
  <c r="AG184" i="13"/>
  <c r="AG479" i="13"/>
  <c r="AG426" i="13"/>
  <c r="AG290" i="13"/>
  <c r="AG460" i="13"/>
  <c r="AK347" i="13"/>
  <c r="AG427" i="13"/>
  <c r="AG408" i="13"/>
  <c r="AG500" i="13"/>
  <c r="AG131" i="13"/>
  <c r="AG44" i="13"/>
  <c r="AK172" i="13"/>
  <c r="AG64" i="13"/>
  <c r="AG201" i="13"/>
  <c r="AK171" i="13"/>
  <c r="AG49" i="13"/>
  <c r="AK6" i="13"/>
  <c r="AG252" i="13"/>
  <c r="AG167" i="13"/>
  <c r="AG263" i="13"/>
  <c r="AG116" i="13"/>
  <c r="AK320" i="13"/>
  <c r="AK303" i="13"/>
  <c r="AG162" i="13"/>
  <c r="AG262" i="13"/>
  <c r="AK314" i="13"/>
  <c r="AK333" i="13"/>
  <c r="AG231" i="13"/>
  <c r="AG238" i="13"/>
  <c r="AG462" i="13"/>
  <c r="AK354" i="13"/>
  <c r="AG480" i="13"/>
  <c r="AG437" i="13"/>
  <c r="AG365" i="13"/>
  <c r="AG456" i="13"/>
  <c r="AG391" i="13"/>
  <c r="AG47" i="13"/>
  <c r="AK58" i="13"/>
  <c r="AG27" i="13"/>
  <c r="AK95" i="13"/>
  <c r="AG185" i="13"/>
  <c r="AG111" i="13"/>
  <c r="AG265" i="13"/>
  <c r="AG89" i="13"/>
  <c r="AG143" i="13"/>
  <c r="AG405" i="13"/>
  <c r="AG378" i="13"/>
  <c r="AG440" i="13"/>
  <c r="AG372" i="13"/>
  <c r="AG425" i="13"/>
  <c r="AG18" i="13"/>
  <c r="AG176" i="13"/>
  <c r="AG213" i="13"/>
  <c r="AG170" i="13"/>
  <c r="AG264" i="13"/>
  <c r="AG82" i="13"/>
  <c r="AK332" i="13"/>
  <c r="AG175" i="13"/>
  <c r="AG236" i="13"/>
  <c r="AK299" i="13"/>
  <c r="AG498" i="13"/>
  <c r="AG301" i="13"/>
  <c r="AG387" i="13"/>
  <c r="AG482" i="13"/>
  <c r="AG42" i="13"/>
  <c r="AG25" i="13"/>
  <c r="AG225" i="13"/>
  <c r="AG188" i="13"/>
  <c r="AG43" i="13"/>
  <c r="AK87" i="13"/>
  <c r="AG336" i="13"/>
  <c r="AG199" i="13"/>
  <c r="AK345" i="13"/>
  <c r="AK323" i="13"/>
  <c r="AG146" i="13"/>
  <c r="AK321" i="13"/>
  <c r="AK407" i="13"/>
  <c r="AG165" i="13"/>
  <c r="AG78" i="13"/>
  <c r="AG41" i="13"/>
  <c r="AG21" i="13"/>
  <c r="AG200" i="13"/>
  <c r="AG97" i="13"/>
  <c r="AG120" i="13"/>
  <c r="AK8" i="13"/>
  <c r="AG226" i="13"/>
  <c r="AG374" i="13"/>
  <c r="AG346" i="13"/>
  <c r="AG317" i="13"/>
  <c r="AG423" i="13"/>
  <c r="AG394" i="13"/>
  <c r="AG424" i="13"/>
  <c r="AK98" i="13"/>
  <c r="AK70" i="13"/>
  <c r="AK51" i="13"/>
  <c r="AG15" i="13"/>
  <c r="AG203" i="13"/>
  <c r="AG177" i="13"/>
  <c r="AK179" i="13"/>
  <c r="AG422" i="13"/>
  <c r="AG371" i="13"/>
  <c r="AG409" i="13"/>
  <c r="AG178" i="13"/>
  <c r="AG497" i="13"/>
  <c r="AK297" i="13"/>
  <c r="AG90" i="13"/>
  <c r="AG50" i="13"/>
  <c r="AG31" i="13"/>
  <c r="AG212" i="13"/>
  <c r="AG106" i="13"/>
  <c r="AG148" i="13"/>
  <c r="AG63" i="13"/>
  <c r="AG250" i="13"/>
  <c r="AK406" i="13"/>
  <c r="AG349" i="13"/>
  <c r="AG373" i="13"/>
  <c r="AG483" i="13"/>
  <c r="AG442" i="13"/>
  <c r="AG463" i="13"/>
  <c r="AK300" i="13"/>
  <c r="AG11" i="13"/>
  <c r="AG80" i="13"/>
  <c r="AG132" i="13"/>
  <c r="AG28" i="13"/>
  <c r="AG105" i="13"/>
  <c r="AG232" i="13"/>
  <c r="AG218" i="13"/>
  <c r="AK351" i="13"/>
  <c r="AG14" i="13"/>
  <c r="AK389" i="13"/>
  <c r="AG310" i="13"/>
  <c r="AG392" i="13"/>
  <c r="AG33" i="13"/>
  <c r="AG499" i="13"/>
  <c r="AH11" i="13"/>
  <c r="AH13" i="13"/>
  <c r="AG30" i="13"/>
  <c r="AJ23" i="13"/>
  <c r="AH35" i="13"/>
  <c r="AH22" i="13"/>
  <c r="AH32" i="13"/>
  <c r="AG58" i="13"/>
  <c r="AG179" i="13"/>
  <c r="AH210" i="13"/>
  <c r="AG60" i="13"/>
  <c r="AM131" i="13"/>
  <c r="AH225" i="13"/>
  <c r="AH47" i="13"/>
  <c r="AJ65" i="13"/>
  <c r="AG39" i="13"/>
  <c r="AG75" i="13"/>
  <c r="AG186" i="13"/>
  <c r="AJ31" i="13"/>
  <c r="AG70" i="13"/>
  <c r="AJ147" i="13"/>
  <c r="AH237" i="13"/>
  <c r="AJ44" i="13"/>
  <c r="AH234" i="13"/>
  <c r="AG160" i="13"/>
  <c r="AG187" i="13"/>
  <c r="AG292" i="13"/>
  <c r="AG311" i="13"/>
  <c r="AG330" i="13"/>
  <c r="AJ143" i="13"/>
  <c r="AG257" i="13"/>
  <c r="AH231" i="13"/>
  <c r="AH264" i="13"/>
  <c r="AG388" i="13"/>
  <c r="AM477" i="13"/>
  <c r="AH202" i="13"/>
  <c r="AG403" i="13"/>
  <c r="AG277" i="13"/>
  <c r="AG350" i="13"/>
  <c r="AG494" i="13"/>
  <c r="AG54" i="13"/>
  <c r="AJ108" i="13"/>
  <c r="AH50" i="13"/>
  <c r="AG88" i="13"/>
  <c r="AH191" i="13"/>
  <c r="AG52" i="13"/>
  <c r="AG96" i="13"/>
  <c r="AG154" i="13"/>
  <c r="AG244" i="13"/>
  <c r="AJ132" i="13"/>
  <c r="AG241" i="13"/>
  <c r="AH197" i="13"/>
  <c r="AH236" i="13"/>
  <c r="AG304" i="13"/>
  <c r="AG323" i="13"/>
  <c r="AH267" i="13"/>
  <c r="AG157" i="13"/>
  <c r="AH263" i="13"/>
  <c r="AM366" i="13"/>
  <c r="AH283" i="13"/>
  <c r="AG436" i="13"/>
  <c r="AJ120" i="13"/>
  <c r="AG358" i="13"/>
  <c r="AG451" i="13"/>
  <c r="AG332" i="13"/>
  <c r="AG298" i="13"/>
  <c r="AG325" i="13"/>
  <c r="AG66" i="13"/>
  <c r="AG121" i="13"/>
  <c r="AG57" i="13"/>
  <c r="AG173" i="13"/>
  <c r="AH203" i="13"/>
  <c r="AJ79" i="13"/>
  <c r="AG99" i="13"/>
  <c r="AJ163" i="13"/>
  <c r="AH249" i="13"/>
  <c r="AH227" i="13"/>
  <c r="AH246" i="13"/>
  <c r="AG208" i="13"/>
  <c r="AG297" i="13"/>
  <c r="AG328" i="13"/>
  <c r="AL336" i="13"/>
  <c r="AG302" i="13"/>
  <c r="AG274" i="13"/>
  <c r="AG303" i="13"/>
  <c r="AG414" i="13"/>
  <c r="AG314" i="13"/>
  <c r="AG488" i="13"/>
  <c r="AG260" i="13"/>
  <c r="AG396" i="13"/>
  <c r="AM457" i="13"/>
  <c r="AH190" i="13"/>
  <c r="AH212" i="13"/>
  <c r="AG411" i="13"/>
  <c r="AH28" i="13"/>
  <c r="AJ93" i="13"/>
  <c r="AG16" i="13"/>
  <c r="AH182" i="13"/>
  <c r="AJ7" i="13"/>
  <c r="AJ114" i="13"/>
  <c r="AG223" i="13"/>
  <c r="AG256" i="13"/>
  <c r="AH270" i="13"/>
  <c r="AH213" i="13"/>
  <c r="AG309" i="13"/>
  <c r="AG347" i="13"/>
  <c r="AG326" i="13"/>
  <c r="AH282" i="13"/>
  <c r="AG438" i="13"/>
  <c r="AG344" i="13"/>
  <c r="AH29" i="13"/>
  <c r="AG420" i="13"/>
  <c r="AH251" i="13"/>
  <c r="AG291" i="13"/>
  <c r="AG384" i="13"/>
  <c r="AG59" i="13"/>
  <c r="AJ105" i="13"/>
  <c r="AJ25" i="13"/>
  <c r="AH206" i="13"/>
  <c r="AH21" i="13"/>
  <c r="AJ119" i="13"/>
  <c r="AH230" i="13"/>
  <c r="AH261" i="13"/>
  <c r="AJ166" i="13"/>
  <c r="AG221" i="13"/>
  <c r="AG125" i="13"/>
  <c r="AJ89" i="13"/>
  <c r="AH239" i="13"/>
  <c r="AG340" i="13"/>
  <c r="AG407" i="13"/>
  <c r="AG308" i="13"/>
  <c r="AG439" i="13"/>
  <c r="AG139" i="13"/>
  <c r="AJ92" i="13"/>
  <c r="AG24" i="13"/>
  <c r="AG95" i="13"/>
  <c r="AG8" i="13"/>
  <c r="AJ77" i="13"/>
  <c r="AJ107" i="13"/>
  <c r="AJ128" i="13"/>
  <c r="AG153" i="13"/>
  <c r="AH181" i="13"/>
  <c r="AG100" i="13"/>
  <c r="AG115" i="13"/>
  <c r="AG192" i="13"/>
  <c r="AG171" i="13"/>
  <c r="AG300" i="13"/>
  <c r="AG307" i="13"/>
  <c r="AG357" i="13"/>
  <c r="AH199" i="13"/>
  <c r="AH240" i="13"/>
  <c r="AG434" i="13"/>
  <c r="AL478" i="13"/>
  <c r="AG72" i="13"/>
  <c r="AM391" i="13"/>
  <c r="AM422" i="13"/>
  <c r="AG375" i="13"/>
  <c r="AG315" i="13"/>
  <c r="AG329" i="13"/>
  <c r="AG487" i="13"/>
  <c r="AM373" i="13"/>
  <c r="AG361" i="13"/>
  <c r="AI18" i="13"/>
  <c r="AI146" i="13"/>
  <c r="AI116" i="13"/>
  <c r="AI142" i="13"/>
  <c r="AI97" i="13"/>
  <c r="AI144" i="13"/>
  <c r="AI139" i="13"/>
  <c r="AI90" i="13"/>
  <c r="AI255" i="13"/>
  <c r="AI427" i="13"/>
  <c r="AI477" i="13"/>
  <c r="AI424" i="13"/>
  <c r="AI269" i="13"/>
  <c r="AF37" i="13"/>
  <c r="AI378" i="13"/>
  <c r="AF165" i="13"/>
  <c r="AF247" i="13"/>
  <c r="AI220" i="13"/>
  <c r="AF459" i="13"/>
  <c r="AF283" i="13"/>
  <c r="AI421" i="13"/>
  <c r="AI387" i="13"/>
  <c r="AF44" i="13"/>
  <c r="AI103" i="13"/>
  <c r="AF271" i="13"/>
  <c r="AI377" i="13"/>
  <c r="AF497" i="13"/>
  <c r="AI21" i="13"/>
  <c r="AI30" i="13"/>
  <c r="AI169" i="13"/>
  <c r="AI138" i="13"/>
  <c r="AI226" i="13"/>
  <c r="AI221" i="13"/>
  <c r="AI232" i="13"/>
  <c r="AI217" i="13"/>
  <c r="AI109" i="13"/>
  <c r="AI288" i="13"/>
  <c r="AI463" i="13"/>
  <c r="AF47" i="13"/>
  <c r="AI472" i="13"/>
  <c r="AI279" i="13"/>
  <c r="AF49" i="13"/>
  <c r="AI390" i="13"/>
  <c r="AF246" i="13"/>
  <c r="AF439" i="13"/>
  <c r="AI375" i="13"/>
  <c r="AF488" i="13"/>
  <c r="AF460" i="13"/>
  <c r="AF161" i="13"/>
  <c r="AI435" i="13"/>
  <c r="AF164" i="13"/>
  <c r="AI445" i="13"/>
  <c r="AF461" i="13"/>
  <c r="AF159" i="13"/>
  <c r="AF498" i="13"/>
  <c r="AI33" i="13"/>
  <c r="AI15" i="13"/>
  <c r="AI211" i="13"/>
  <c r="AI35" i="13"/>
  <c r="AI238" i="13"/>
  <c r="AI230" i="13"/>
  <c r="AI244" i="13"/>
  <c r="AI228" i="13"/>
  <c r="AI243" i="13"/>
  <c r="AI384" i="13"/>
  <c r="AI475" i="13"/>
  <c r="AF131" i="13"/>
  <c r="AI484" i="13"/>
  <c r="AI383" i="13"/>
  <c r="AF121" i="13"/>
  <c r="AI414" i="13"/>
  <c r="AI118" i="13"/>
  <c r="AF486" i="13"/>
  <c r="AI399" i="13"/>
  <c r="AI260" i="13"/>
  <c r="AF489" i="13"/>
  <c r="AF281" i="13"/>
  <c r="AI473" i="13"/>
  <c r="AF286" i="13"/>
  <c r="AF50" i="13"/>
  <c r="AI411" i="13"/>
  <c r="AF446" i="13"/>
  <c r="AF499" i="13"/>
  <c r="AI93" i="13"/>
  <c r="AI135" i="13"/>
  <c r="AI223" i="13"/>
  <c r="AI98" i="13"/>
  <c r="AI250" i="13"/>
  <c r="AI242" i="13"/>
  <c r="AI214" i="13"/>
  <c r="AI258" i="13"/>
  <c r="AI253" i="13"/>
  <c r="AI408" i="13"/>
  <c r="AI289" i="13"/>
  <c r="AF155" i="13"/>
  <c r="AF24" i="13"/>
  <c r="AI395" i="13"/>
  <c r="AF133" i="13"/>
  <c r="AI426" i="13"/>
  <c r="AI287" i="13"/>
  <c r="AI234" i="13"/>
  <c r="AI423" i="13"/>
  <c r="AI382" i="13"/>
  <c r="AI413" i="13"/>
  <c r="AF448" i="13"/>
  <c r="AI492" i="13"/>
  <c r="AF451" i="13"/>
  <c r="AF388" i="13"/>
  <c r="AF29" i="13"/>
  <c r="AK396" i="13"/>
  <c r="AF129" i="13"/>
  <c r="AI105" i="13"/>
  <c r="AI150" i="13"/>
  <c r="AI17" i="13"/>
  <c r="AI101" i="13"/>
  <c r="AI262" i="13"/>
  <c r="AI254" i="13"/>
  <c r="AI227" i="13"/>
  <c r="AI229" i="13"/>
  <c r="AI256" i="13"/>
  <c r="AI420" i="13"/>
  <c r="AI381" i="13"/>
  <c r="AF167" i="13"/>
  <c r="AF36" i="13"/>
  <c r="AI407" i="13"/>
  <c r="AF157" i="13"/>
  <c r="AI450" i="13"/>
  <c r="AI385" i="13"/>
  <c r="AI392" i="13"/>
  <c r="AI471" i="13"/>
  <c r="AI406" i="13"/>
  <c r="AI437" i="13"/>
  <c r="AF487" i="13"/>
  <c r="AF38" i="13"/>
  <c r="AI401" i="13"/>
  <c r="AF436" i="13"/>
  <c r="AF128" i="13"/>
  <c r="AI410" i="13"/>
  <c r="AI495" i="13"/>
  <c r="AI117" i="13"/>
  <c r="AI34" i="13"/>
  <c r="AI140" i="13"/>
  <c r="AI147" i="13"/>
  <c r="AI119" i="13"/>
  <c r="AI266" i="13"/>
  <c r="AI239" i="13"/>
  <c r="AI264" i="13"/>
  <c r="AI215" i="13"/>
  <c r="AI432" i="13"/>
  <c r="AI393" i="13"/>
  <c r="AF251" i="13"/>
  <c r="AF48" i="13"/>
  <c r="AI419" i="13"/>
  <c r="AF241" i="13"/>
  <c r="AI474" i="13"/>
  <c r="AI409" i="13"/>
  <c r="AK402" i="13"/>
  <c r="AI483" i="13"/>
  <c r="AI430" i="13"/>
  <c r="AI434" i="13"/>
  <c r="AI137" i="13"/>
  <c r="AF163" i="13"/>
  <c r="AF45" i="13"/>
  <c r="AI404" i="13"/>
  <c r="AF272" i="13"/>
  <c r="AF125" i="13"/>
  <c r="AF130" i="13"/>
  <c r="AI120" i="13"/>
  <c r="AI113" i="13"/>
  <c r="AI261" i="13"/>
  <c r="AI290" i="13"/>
  <c r="AI415" i="13"/>
  <c r="AI412" i="13"/>
  <c r="AF25" i="13"/>
  <c r="AF39" i="13"/>
  <c r="AF41" i="13"/>
  <c r="AF154" i="13"/>
  <c r="AF490" i="13"/>
  <c r="AF46" i="13"/>
  <c r="AF158" i="13"/>
  <c r="AI16" i="13"/>
  <c r="AI208" i="13"/>
  <c r="AI213" i="13"/>
  <c r="AI263" i="13"/>
  <c r="AI233" i="13"/>
  <c r="AI405" i="13"/>
  <c r="AF156" i="13"/>
  <c r="AF457" i="13"/>
  <c r="AI433" i="13"/>
  <c r="AF27" i="13"/>
  <c r="AI466" i="13"/>
  <c r="AF285" i="13"/>
  <c r="AF389" i="13"/>
  <c r="AF496" i="13"/>
  <c r="AI88" i="13"/>
  <c r="AI31" i="13"/>
  <c r="AI219" i="13"/>
  <c r="AI96" i="13"/>
  <c r="AI265" i="13"/>
  <c r="AI417" i="13"/>
  <c r="AF168" i="13"/>
  <c r="AI99" i="13"/>
  <c r="AI485" i="13"/>
  <c r="AF42" i="13"/>
  <c r="AI482" i="13"/>
  <c r="AF491" i="13"/>
  <c r="AF152" i="13"/>
  <c r="AI397" i="13"/>
  <c r="AI100" i="13"/>
  <c r="AI89" i="13"/>
  <c r="AI235" i="13"/>
  <c r="AI114" i="13"/>
  <c r="AI268" i="13"/>
  <c r="AI429" i="13"/>
  <c r="AF456" i="13"/>
  <c r="AI209" i="13"/>
  <c r="AI493" i="13"/>
  <c r="AF123" i="13"/>
  <c r="AI500" i="13"/>
  <c r="AI277" i="13"/>
  <c r="AF248" i="13"/>
  <c r="AI476" i="13"/>
  <c r="AI136" i="13"/>
  <c r="AI106" i="13"/>
  <c r="AI23" i="13"/>
  <c r="AI275" i="13"/>
  <c r="AI280" i="13"/>
  <c r="AI453" i="13"/>
  <c r="AI224" i="13"/>
  <c r="AI252" i="13"/>
  <c r="AF151" i="13"/>
  <c r="AF249" i="13"/>
  <c r="AF160" i="13"/>
  <c r="AI442" i="13"/>
  <c r="AI452" i="13"/>
  <c r="AF126" i="13"/>
  <c r="AI112" i="13"/>
  <c r="AI92" i="13"/>
  <c r="AI259" i="13"/>
  <c r="AI245" i="13"/>
  <c r="AI276" i="13"/>
  <c r="AI441" i="13"/>
  <c r="AI95" i="13"/>
  <c r="AI218" i="13"/>
  <c r="AF40" i="13"/>
  <c r="AF153" i="13"/>
  <c r="AF134" i="13"/>
  <c r="AI394" i="13"/>
  <c r="AF438" i="13"/>
  <c r="AI494" i="13"/>
  <c r="AI94" i="13"/>
  <c r="AI104" i="13"/>
  <c r="AI132" i="13"/>
  <c r="AI222" i="13"/>
  <c r="AI379" i="13"/>
  <c r="AI257" i="13"/>
  <c r="AI455" i="13"/>
  <c r="AI398" i="13"/>
  <c r="AI464" i="13"/>
  <c r="AF28" i="13"/>
  <c r="AF162" i="13"/>
  <c r="AF386" i="13"/>
  <c r="AI425" i="13"/>
  <c r="AI428" i="13"/>
  <c r="AF166" i="13"/>
  <c r="AI376" i="13"/>
  <c r="AI267" i="13"/>
  <c r="AI115" i="13"/>
  <c r="AI470" i="13"/>
  <c r="AI207" i="13"/>
  <c r="AI22" i="13"/>
  <c r="AI110" i="13"/>
  <c r="AF447" i="13"/>
  <c r="AI422" i="13"/>
  <c r="AI19" i="13"/>
  <c r="AI237" i="13"/>
  <c r="AI91" i="13"/>
  <c r="AF124" i="13"/>
  <c r="AI216" i="13"/>
  <c r="AI465" i="13"/>
  <c r="AI225" i="13"/>
  <c r="AI32" i="13"/>
  <c r="AI145" i="13"/>
  <c r="AI403" i="13"/>
  <c r="AI107" i="13"/>
  <c r="AI148" i="13"/>
  <c r="AI478" i="13"/>
  <c r="AI270" i="13"/>
  <c r="AI391" i="13"/>
  <c r="AI102" i="13"/>
  <c r="M26" i="9"/>
  <c r="O83" i="9"/>
  <c r="O96" i="9"/>
  <c r="AK383" i="13"/>
  <c r="AI294" i="13"/>
  <c r="AK285" i="13"/>
  <c r="AK183" i="13"/>
  <c r="AK113" i="13"/>
  <c r="AK241" i="13"/>
  <c r="AK414" i="13"/>
  <c r="AK488" i="13"/>
  <c r="AK280" i="13"/>
  <c r="AK460" i="13"/>
  <c r="AK289" i="13"/>
  <c r="AK251" i="13"/>
  <c r="AK205" i="13"/>
  <c r="AH287" i="13"/>
  <c r="AK288" i="13"/>
  <c r="AK339" i="13"/>
  <c r="AK180" i="13"/>
  <c r="AK247" i="13"/>
  <c r="AK159" i="13"/>
  <c r="AK106" i="13"/>
  <c r="AK108" i="13"/>
  <c r="AK77" i="13"/>
  <c r="AK28" i="13"/>
  <c r="AI57" i="13"/>
  <c r="AF332" i="13"/>
  <c r="AK496" i="13"/>
  <c r="AI171" i="13"/>
  <c r="AK337" i="13"/>
  <c r="AK274" i="13"/>
  <c r="AK290" i="13"/>
  <c r="AI314" i="13"/>
  <c r="AK363" i="13"/>
  <c r="AK271" i="13"/>
  <c r="AK222" i="13"/>
  <c r="AK111" i="13"/>
  <c r="AK18" i="13"/>
  <c r="AK40" i="13"/>
  <c r="AK79" i="13"/>
  <c r="AK452" i="13"/>
  <c r="AI318" i="13"/>
  <c r="AK234" i="13"/>
  <c r="AK83" i="13"/>
  <c r="AK334" i="13"/>
  <c r="AH275" i="13"/>
  <c r="AK427" i="13"/>
  <c r="AK169" i="13"/>
  <c r="AK355" i="13"/>
  <c r="AK273" i="13"/>
  <c r="AK131" i="13"/>
  <c r="AK82" i="13"/>
  <c r="AK203" i="13"/>
  <c r="AK126" i="13"/>
  <c r="AK201" i="13"/>
  <c r="AI55" i="13"/>
  <c r="AK90" i="13"/>
  <c r="AI6" i="13"/>
  <c r="AK464" i="13"/>
  <c r="AK429" i="13"/>
  <c r="AK461" i="13"/>
  <c r="AK229" i="13"/>
  <c r="AK153" i="13"/>
  <c r="AK233" i="13"/>
  <c r="AK197" i="13"/>
  <c r="AK86" i="13"/>
  <c r="AK420" i="13"/>
  <c r="AK424" i="13"/>
  <c r="AK487" i="13"/>
  <c r="AK199" i="13"/>
  <c r="AI317" i="13"/>
  <c r="AK170" i="13"/>
  <c r="AK24" i="13"/>
  <c r="AK20" i="13"/>
  <c r="AK19" i="13"/>
  <c r="Q28" i="9"/>
  <c r="AK104" i="13"/>
  <c r="AK462" i="13"/>
  <c r="AI386" i="13"/>
  <c r="AK392" i="13"/>
  <c r="AK490" i="13"/>
  <c r="AI176" i="13"/>
  <c r="AK412" i="13"/>
  <c r="AK393" i="13"/>
  <c r="AK422" i="13"/>
  <c r="AK463" i="13"/>
  <c r="AK449" i="13"/>
  <c r="AK368" i="13"/>
  <c r="AK100" i="13"/>
  <c r="AK125" i="13"/>
  <c r="AK365" i="13"/>
  <c r="AI305" i="13"/>
  <c r="AK105" i="13"/>
  <c r="AK164" i="13"/>
  <c r="AK252" i="13"/>
  <c r="AK15" i="13"/>
  <c r="AK80" i="13"/>
  <c r="AK21" i="13"/>
  <c r="AK194" i="13"/>
  <c r="AK163" i="13"/>
  <c r="AK11" i="13"/>
  <c r="AK10" i="13"/>
  <c r="AK62" i="13"/>
  <c r="AK7" i="13"/>
  <c r="AK459" i="13"/>
  <c r="AK428" i="13"/>
  <c r="AK226" i="13"/>
  <c r="AK335" i="13"/>
  <c r="AK371" i="13"/>
  <c r="AK448" i="13"/>
  <c r="AG450" i="13"/>
  <c r="AK499" i="13"/>
  <c r="AK382" i="13"/>
  <c r="AK210" i="13"/>
  <c r="AK181" i="13"/>
  <c r="AK327" i="13"/>
  <c r="AK223" i="13"/>
  <c r="AH244" i="13"/>
  <c r="AK109" i="13"/>
  <c r="AK72" i="13"/>
  <c r="AK17" i="13"/>
  <c r="AK29" i="13"/>
  <c r="AK81" i="13"/>
  <c r="AK43" i="13"/>
  <c r="AK491" i="13"/>
  <c r="AF333" i="13"/>
  <c r="AK416" i="13"/>
  <c r="AK498" i="13"/>
  <c r="AK357" i="13"/>
  <c r="AK417" i="13"/>
  <c r="AK446" i="13"/>
  <c r="AG453" i="13"/>
  <c r="AK370" i="13"/>
  <c r="AK193" i="13"/>
  <c r="AK89" i="13"/>
  <c r="AK130" i="13"/>
  <c r="AK167" i="13"/>
  <c r="AK135" i="13"/>
  <c r="AK101" i="13"/>
  <c r="AK206" i="13"/>
  <c r="AK185" i="13"/>
  <c r="AK49" i="13"/>
  <c r="AK74" i="13"/>
  <c r="O86" i="9"/>
  <c r="AK325" i="13"/>
  <c r="AK421" i="13"/>
  <c r="AK372" i="13"/>
  <c r="AI308" i="13"/>
  <c r="AG454" i="13"/>
  <c r="AK500" i="13"/>
  <c r="AK362" i="13"/>
  <c r="AK381" i="13"/>
  <c r="AI388" i="13"/>
  <c r="AK451" i="13"/>
  <c r="AK425" i="13"/>
  <c r="AI312" i="13"/>
  <c r="AK367" i="13"/>
  <c r="AK12" i="13"/>
  <c r="AK329" i="13"/>
  <c r="AI293" i="13"/>
  <c r="AK249" i="13"/>
  <c r="AK154" i="13"/>
  <c r="AK228" i="13"/>
  <c r="AK272" i="13"/>
  <c r="AI56" i="13"/>
  <c r="AK213" i="13"/>
  <c r="AK182" i="13"/>
  <c r="AK132" i="13"/>
  <c r="AK92" i="13"/>
  <c r="AK76" i="13"/>
  <c r="AF53" i="13"/>
  <c r="AF142" i="13"/>
  <c r="AF298" i="13"/>
  <c r="AF199" i="13"/>
  <c r="AF13" i="13"/>
  <c r="AF11" i="13"/>
  <c r="AJ154" i="13"/>
  <c r="AL86" i="13"/>
  <c r="AF80" i="13"/>
  <c r="AF402" i="13"/>
  <c r="AF220" i="13"/>
  <c r="AF198" i="13"/>
  <c r="AF84" i="13"/>
  <c r="AM266" i="13"/>
  <c r="AH41" i="13"/>
  <c r="AF317" i="13"/>
  <c r="AH284" i="13"/>
  <c r="AF367" i="13"/>
  <c r="AG490" i="13"/>
  <c r="AF67" i="13"/>
  <c r="AF306" i="13"/>
  <c r="AF137" i="13"/>
  <c r="AF112" i="13"/>
  <c r="AF187" i="13"/>
  <c r="AF186" i="13"/>
  <c r="AF74" i="13"/>
  <c r="AF103" i="13"/>
  <c r="AF102" i="13"/>
  <c r="AF397" i="13"/>
  <c r="AM487" i="13"/>
  <c r="AF396" i="13"/>
  <c r="AF72" i="13"/>
  <c r="AF299" i="13"/>
  <c r="AG419" i="13"/>
  <c r="AG278" i="13"/>
  <c r="AL168" i="13"/>
  <c r="AG258" i="13"/>
  <c r="AH44" i="13"/>
  <c r="AH233" i="13"/>
  <c r="AH45" i="13"/>
  <c r="AH43" i="13"/>
  <c r="AF413" i="13"/>
  <c r="AF368" i="13"/>
  <c r="AF149" i="13"/>
  <c r="AF218" i="13"/>
  <c r="AH277" i="13"/>
  <c r="AF353" i="13"/>
  <c r="AF304" i="13"/>
  <c r="AF345" i="13"/>
  <c r="AG272" i="13"/>
  <c r="AF261" i="13"/>
  <c r="AF421" i="13"/>
  <c r="AF468" i="13"/>
  <c r="AF96" i="13"/>
  <c r="AF347" i="13"/>
  <c r="AM350" i="13"/>
  <c r="AH265" i="13"/>
  <c r="AH281" i="13"/>
  <c r="AH269" i="13"/>
  <c r="AM156" i="13"/>
  <c r="AF365" i="13"/>
  <c r="AM360" i="13"/>
  <c r="AF101" i="13"/>
  <c r="AF98" i="13"/>
  <c r="AF94" i="13"/>
  <c r="AF305" i="13"/>
  <c r="AF256" i="13"/>
  <c r="AF219" i="13"/>
  <c r="AH260" i="13"/>
  <c r="AF136" i="13"/>
  <c r="AF409" i="13"/>
  <c r="AG493" i="13"/>
  <c r="AF408" i="13"/>
  <c r="AF311" i="13"/>
  <c r="AL420" i="13"/>
  <c r="AL315" i="13"/>
  <c r="AH285" i="13"/>
  <c r="AJ151" i="13"/>
  <c r="AH257" i="13"/>
  <c r="AG155" i="13"/>
  <c r="AF68" i="13"/>
  <c r="AF176" i="13"/>
  <c r="AF173" i="13"/>
  <c r="AF370" i="13"/>
  <c r="AF79" i="13"/>
  <c r="AG418" i="13"/>
  <c r="AF17" i="13"/>
  <c r="AF16" i="13"/>
  <c r="AF188" i="13"/>
  <c r="AF113" i="13"/>
  <c r="AF32" i="13"/>
  <c r="AF172" i="13"/>
  <c r="AF138" i="13"/>
  <c r="AF56" i="13"/>
  <c r="AF70" i="13"/>
  <c r="AF69" i="13"/>
  <c r="AF349" i="13"/>
  <c r="AM427" i="13"/>
  <c r="AF348" i="13"/>
  <c r="AF12" i="13"/>
  <c r="AF263" i="13"/>
  <c r="AL372" i="13"/>
  <c r="AH229" i="13"/>
  <c r="AH290" i="13"/>
  <c r="AH201" i="13"/>
  <c r="AH273" i="13"/>
  <c r="AL47" i="13"/>
  <c r="AH42" i="13"/>
  <c r="AH380" i="13"/>
  <c r="AH443" i="13"/>
  <c r="AH326" i="13"/>
  <c r="AH62" i="13"/>
  <c r="AH381" i="13"/>
  <c r="AH495" i="13"/>
  <c r="AH384" i="13"/>
  <c r="AH337" i="13"/>
  <c r="AH332" i="13"/>
  <c r="AH318" i="13"/>
  <c r="AH413" i="13"/>
  <c r="AH308" i="13"/>
  <c r="AH464" i="13"/>
  <c r="AH351" i="13"/>
  <c r="AH307" i="13"/>
  <c r="AH378" i="13"/>
  <c r="AH419" i="13"/>
  <c r="AH472" i="13"/>
  <c r="AH494" i="13"/>
  <c r="AH330" i="13"/>
  <c r="AH379" i="13"/>
  <c r="AH150" i="13"/>
  <c r="AH357" i="13"/>
  <c r="AH302" i="13"/>
  <c r="AH317" i="13"/>
  <c r="AH161" i="13"/>
  <c r="AH110" i="13"/>
  <c r="AH168" i="13"/>
  <c r="AH164" i="13"/>
  <c r="AH144" i="13"/>
  <c r="AH66" i="13"/>
  <c r="AH73" i="13"/>
  <c r="AH112" i="13"/>
  <c r="AH377" i="13"/>
  <c r="AH405" i="13"/>
  <c r="AH374" i="13"/>
  <c r="AH53" i="13"/>
  <c r="AH344" i="13"/>
  <c r="AH356" i="13"/>
  <c r="AH56" i="13"/>
  <c r="AH425" i="13"/>
  <c r="AH298" i="13"/>
  <c r="AH489" i="13"/>
  <c r="AH492" i="13"/>
  <c r="AH441" i="13"/>
  <c r="AH389" i="13"/>
  <c r="AH483" i="13"/>
  <c r="AH440" i="13"/>
  <c r="AH313" i="13"/>
  <c r="AH133" i="13"/>
  <c r="AH367" i="13"/>
  <c r="AH407" i="13"/>
  <c r="AH460" i="13"/>
  <c r="AH482" i="13"/>
  <c r="AH306" i="13"/>
  <c r="AH361" i="13"/>
  <c r="AH118" i="13"/>
  <c r="AH345" i="13"/>
  <c r="AH125" i="13"/>
  <c r="AH305" i="13"/>
  <c r="AH140" i="13"/>
  <c r="AH146" i="13"/>
  <c r="AH153" i="13"/>
  <c r="AH162" i="13"/>
  <c r="AH135" i="13"/>
  <c r="AH169" i="13"/>
  <c r="AH61" i="13"/>
  <c r="AH100" i="13"/>
  <c r="AH418" i="13"/>
  <c r="AH390" i="13"/>
  <c r="AH314" i="13"/>
  <c r="AH54" i="13"/>
  <c r="AH465" i="13"/>
  <c r="AH370" i="13"/>
  <c r="AH456" i="13"/>
  <c r="AH473" i="13"/>
  <c r="AH393" i="13"/>
  <c r="AH363" i="13"/>
  <c r="AH471" i="13"/>
  <c r="AH416" i="13"/>
  <c r="AH469" i="13"/>
  <c r="AH498" i="13"/>
  <c r="AH334" i="13"/>
  <c r="AH395" i="13"/>
  <c r="AH448" i="13"/>
  <c r="AH470" i="13"/>
  <c r="AH127" i="13"/>
  <c r="AH353" i="13"/>
  <c r="AH55" i="13"/>
  <c r="AH333" i="13"/>
  <c r="AH108" i="13"/>
  <c r="AH293" i="13"/>
  <c r="AH128" i="13"/>
  <c r="AH122" i="13"/>
  <c r="AH145" i="13"/>
  <c r="AH138" i="13"/>
  <c r="AH68" i="13"/>
  <c r="AH157" i="13"/>
  <c r="AH143" i="13"/>
  <c r="AH88" i="13"/>
  <c r="AH382" i="13"/>
  <c r="AH320" i="13"/>
  <c r="AH58" i="13"/>
  <c r="AH70" i="13"/>
  <c r="AH355" i="13"/>
  <c r="AH484" i="13"/>
  <c r="AH167" i="13"/>
  <c r="O97" i="9"/>
  <c r="AH452" i="13"/>
  <c r="AH411" i="13"/>
  <c r="AH408" i="13"/>
  <c r="AH468" i="13"/>
  <c r="AH444" i="13"/>
  <c r="AH342" i="13"/>
  <c r="AH447" i="13"/>
  <c r="AH392" i="13"/>
  <c r="AH457" i="13"/>
  <c r="AH486" i="13"/>
  <c r="AH310" i="13"/>
  <c r="AH383" i="13"/>
  <c r="AH436" i="13"/>
  <c r="AH458" i="13"/>
  <c r="AH91" i="13"/>
  <c r="AH319" i="13"/>
  <c r="AH364" i="13"/>
  <c r="AH321" i="13"/>
  <c r="AH78" i="13"/>
  <c r="AH139" i="13"/>
  <c r="AH115" i="13"/>
  <c r="AH85" i="13"/>
  <c r="AH136" i="13"/>
  <c r="AH126" i="13"/>
  <c r="AH51" i="13"/>
  <c r="AH137" i="13"/>
  <c r="AH131" i="13"/>
  <c r="AH76" i="13"/>
  <c r="AH480" i="13"/>
  <c r="AH163" i="13"/>
  <c r="AH156" i="13"/>
  <c r="M40" i="9"/>
  <c r="AH366" i="13"/>
  <c r="AH423" i="13"/>
  <c r="AH371" i="13"/>
  <c r="AH309" i="13"/>
  <c r="AH119" i="13"/>
  <c r="AH417" i="13"/>
  <c r="AH394" i="13"/>
  <c r="AH461" i="13"/>
  <c r="AH488" i="13"/>
  <c r="AH373" i="13"/>
  <c r="AH402" i="13"/>
  <c r="AH496" i="13"/>
  <c r="AH403" i="13"/>
  <c r="AH299" i="13"/>
  <c r="AH142" i="13"/>
  <c r="AH74" i="13"/>
  <c r="AH160" i="13"/>
  <c r="AH147" i="13"/>
  <c r="AH80" i="13"/>
  <c r="AI52" i="13"/>
  <c r="AH466" i="13"/>
  <c r="AH359" i="13"/>
  <c r="AH437" i="13"/>
  <c r="AH368" i="13"/>
  <c r="AH331" i="13"/>
  <c r="AH431" i="13"/>
  <c r="AH296" i="13"/>
  <c r="AH391" i="13"/>
  <c r="AH67" i="13"/>
  <c r="AH329" i="13"/>
  <c r="AH123" i="13"/>
  <c r="AH69" i="13"/>
  <c r="AH82" i="13"/>
  <c r="AH124" i="13"/>
  <c r="AH165" i="13"/>
  <c r="AH325" i="13"/>
  <c r="AH435" i="13"/>
  <c r="AH420" i="13"/>
  <c r="AH315" i="13"/>
  <c r="AH294" i="13"/>
  <c r="AH445" i="13"/>
  <c r="AH474" i="13"/>
  <c r="AH130" i="13"/>
  <c r="AH424" i="13"/>
  <c r="AH446" i="13"/>
  <c r="AH475" i="13"/>
  <c r="AH295" i="13"/>
  <c r="AH352" i="13"/>
  <c r="AH360" i="13"/>
  <c r="AH158" i="13"/>
  <c r="AH81" i="13"/>
  <c r="AH159" i="13"/>
  <c r="AH114" i="13"/>
  <c r="AH121" i="13"/>
  <c r="AH105" i="13"/>
  <c r="AH98" i="13"/>
  <c r="AH64" i="13"/>
  <c r="AH476" i="13"/>
  <c r="AH490" i="13"/>
  <c r="AH449" i="13"/>
  <c r="AH387" i="13"/>
  <c r="AH396" i="13"/>
  <c r="AH84" i="13"/>
  <c r="AH399" i="13"/>
  <c r="AH493" i="13"/>
  <c r="AH433" i="13"/>
  <c r="AH462" i="13"/>
  <c r="AH113" i="13"/>
  <c r="AH349" i="13"/>
  <c r="AH412" i="13"/>
  <c r="AH434" i="13"/>
  <c r="AH463" i="13"/>
  <c r="AH65" i="13"/>
  <c r="AH340" i="13"/>
  <c r="AH297" i="13"/>
  <c r="AH348" i="13"/>
  <c r="AH155" i="13"/>
  <c r="AH154" i="13"/>
  <c r="AH134" i="13"/>
  <c r="AH109" i="13"/>
  <c r="AH116" i="13"/>
  <c r="AH103" i="13"/>
  <c r="AH96" i="13"/>
  <c r="AD18" i="8"/>
  <c r="AS76" i="8"/>
  <c r="BE76" i="8" s="1"/>
  <c r="AC18" i="8"/>
  <c r="M32" i="9"/>
  <c r="AA16" i="8"/>
  <c r="O16" i="9"/>
  <c r="P308" i="14" s="1"/>
  <c r="S308" i="14" s="1"/>
  <c r="AA18" i="8"/>
  <c r="AE18" i="8"/>
  <c r="AF18" i="8"/>
  <c r="AD16" i="8"/>
  <c r="AE16" i="8"/>
  <c r="AC16" i="8"/>
  <c r="AF16" i="8"/>
  <c r="BA85" i="8"/>
  <c r="BA83" i="8"/>
  <c r="BA81" i="8"/>
  <c r="BA84" i="8"/>
  <c r="BA78" i="8"/>
  <c r="BA79" i="8"/>
  <c r="BA86" i="8"/>
  <c r="BA87" i="8"/>
  <c r="AY80" i="8"/>
  <c r="BA77" i="8"/>
  <c r="BA82" i="8"/>
  <c r="AX80" i="8"/>
  <c r="O89" i="9" l="1"/>
  <c r="BA76" i="8"/>
  <c r="AJ196" i="13"/>
  <c r="AJ243" i="13"/>
  <c r="AJ276" i="13"/>
  <c r="AJ254" i="13"/>
  <c r="AJ232" i="13"/>
  <c r="AJ245" i="13"/>
  <c r="AI295" i="13"/>
  <c r="AJ343" i="13"/>
  <c r="AJ362" i="13"/>
  <c r="AI340" i="13"/>
  <c r="AJ401" i="13"/>
  <c r="AJ353" i="13"/>
  <c r="AJ171" i="13"/>
  <c r="AJ422" i="13"/>
  <c r="AJ359" i="13"/>
  <c r="AI172" i="13"/>
  <c r="AJ424" i="13"/>
  <c r="AJ349" i="13"/>
  <c r="AJ361" i="13"/>
  <c r="AJ450" i="13"/>
  <c r="AJ493" i="13"/>
  <c r="AJ399" i="13"/>
  <c r="AJ406" i="13"/>
  <c r="AJ462" i="13"/>
  <c r="AI291" i="13"/>
  <c r="AJ445" i="13"/>
  <c r="AJ241" i="13"/>
  <c r="AJ191" i="13"/>
  <c r="AJ209" i="13"/>
  <c r="AJ494" i="13"/>
  <c r="AJ347" i="13"/>
  <c r="AJ452" i="13"/>
  <c r="AJ283" i="13"/>
  <c r="AJ263" i="13"/>
  <c r="AJ440" i="13"/>
  <c r="AJ179" i="13"/>
  <c r="AJ208" i="13"/>
  <c r="AJ255" i="13"/>
  <c r="AJ194" i="13"/>
  <c r="AJ266" i="13"/>
  <c r="AJ244" i="13"/>
  <c r="AJ275" i="13"/>
  <c r="AJ312" i="13"/>
  <c r="AJ355" i="13"/>
  <c r="AJ205" i="13"/>
  <c r="AJ345" i="13"/>
  <c r="AJ413" i="13"/>
  <c r="AJ366" i="13"/>
  <c r="AJ251" i="13"/>
  <c r="AJ434" i="13"/>
  <c r="AJ369" i="13"/>
  <c r="AJ207" i="13"/>
  <c r="AJ436" i="13"/>
  <c r="AJ357" i="13"/>
  <c r="AJ391" i="13"/>
  <c r="AJ474" i="13"/>
  <c r="AJ234" i="13"/>
  <c r="AJ423" i="13"/>
  <c r="AJ430" i="13"/>
  <c r="AJ479" i="13"/>
  <c r="AJ332" i="13"/>
  <c r="AJ499" i="13"/>
  <c r="AJ323" i="13"/>
  <c r="AJ214" i="13"/>
  <c r="AJ371" i="13"/>
  <c r="AJ490" i="13"/>
  <c r="AJ294" i="13"/>
  <c r="AJ454" i="13"/>
  <c r="AJ487" i="13"/>
  <c r="AJ476" i="13"/>
  <c r="AJ451" i="13"/>
  <c r="AJ192" i="13"/>
  <c r="AJ176" i="13"/>
  <c r="AJ186" i="13"/>
  <c r="AJ268" i="13"/>
  <c r="AJ322" i="13"/>
  <c r="AJ336" i="13"/>
  <c r="AJ250" i="13"/>
  <c r="AJ261" i="13"/>
  <c r="AJ437" i="13"/>
  <c r="AJ282" i="13"/>
  <c r="AJ458" i="13"/>
  <c r="AJ296" i="13"/>
  <c r="AJ460" i="13"/>
  <c r="AJ383" i="13"/>
  <c r="AJ498" i="13"/>
  <c r="AI301" i="13"/>
  <c r="AJ379" i="13"/>
  <c r="AJ318" i="13"/>
  <c r="AJ442" i="13"/>
  <c r="AJ438" i="13"/>
  <c r="AJ173" i="13"/>
  <c r="AJ200" i="13"/>
  <c r="AJ272" i="13"/>
  <c r="AJ229" i="13"/>
  <c r="AJ278" i="13"/>
  <c r="AI292" i="13"/>
  <c r="AJ432" i="13"/>
  <c r="AJ429" i="13"/>
  <c r="AI346" i="13"/>
  <c r="AJ407" i="13"/>
  <c r="AJ233" i="13"/>
  <c r="AJ414" i="13"/>
  <c r="AJ380" i="13"/>
  <c r="AJ370" i="13"/>
  <c r="AJ189" i="13"/>
  <c r="AJ217" i="13"/>
  <c r="AJ271" i="13"/>
  <c r="AJ279" i="13"/>
  <c r="AJ290" i="13"/>
  <c r="AJ342" i="13"/>
  <c r="AJ215" i="13"/>
  <c r="AJ364" i="13"/>
  <c r="AJ441" i="13"/>
  <c r="AJ419" i="13"/>
  <c r="AJ280" i="13"/>
  <c r="AJ248" i="13"/>
  <c r="AJ428" i="13"/>
  <c r="AJ403" i="13"/>
  <c r="AJ201" i="13"/>
  <c r="AJ180" i="13"/>
  <c r="AJ177" i="13"/>
  <c r="AJ267" i="13"/>
  <c r="AJ197" i="13"/>
  <c r="AJ183" i="13"/>
  <c r="AJ256" i="13"/>
  <c r="AJ286" i="13"/>
  <c r="AJ324" i="13"/>
  <c r="AJ367" i="13"/>
  <c r="AJ226" i="13"/>
  <c r="AJ425" i="13"/>
  <c r="AJ372" i="13"/>
  <c r="AJ274" i="13"/>
  <c r="AJ446" i="13"/>
  <c r="AJ381" i="13"/>
  <c r="AJ257" i="13"/>
  <c r="AJ448" i="13"/>
  <c r="AJ415" i="13"/>
  <c r="AJ447" i="13"/>
  <c r="AJ394" i="13"/>
  <c r="AJ219" i="13"/>
  <c r="AJ187" i="13"/>
  <c r="AJ384" i="13"/>
  <c r="AJ393" i="13"/>
  <c r="AJ439" i="13"/>
  <c r="AJ471" i="13"/>
  <c r="AJ486" i="13"/>
  <c r="AJ259" i="13"/>
  <c r="AJ329" i="13"/>
  <c r="AJ496" i="13"/>
  <c r="AJ497" i="13"/>
  <c r="AJ199" i="13"/>
  <c r="AJ297" i="13"/>
  <c r="AJ354" i="13"/>
  <c r="AJ466" i="13"/>
  <c r="AJ204" i="13"/>
  <c r="AJ203" i="13"/>
  <c r="AJ182" i="13"/>
  <c r="AJ235" i="13"/>
  <c r="AJ211" i="13"/>
  <c r="AJ238" i="13"/>
  <c r="AJ334" i="13"/>
  <c r="AJ348" i="13"/>
  <c r="AJ222" i="13"/>
  <c r="AJ253" i="13"/>
  <c r="AJ281" i="13"/>
  <c r="AJ449" i="13"/>
  <c r="AJ408" i="13"/>
  <c r="AJ306" i="13"/>
  <c r="AJ470" i="13"/>
  <c r="AJ405" i="13"/>
  <c r="AI303" i="13"/>
  <c r="AJ472" i="13"/>
  <c r="AJ395" i="13"/>
  <c r="AJ463" i="13"/>
  <c r="AJ287" i="13"/>
  <c r="AJ341" i="13"/>
  <c r="AJ483" i="13"/>
  <c r="AJ427" i="13"/>
  <c r="AJ344" i="13"/>
  <c r="AJ469" i="13"/>
  <c r="AJ325" i="13"/>
  <c r="AJ265" i="13"/>
  <c r="AJ193" i="13"/>
  <c r="AJ473" i="13"/>
  <c r="AJ178" i="13"/>
  <c r="AJ218" i="13"/>
  <c r="AJ239" i="13"/>
  <c r="AJ478" i="13"/>
  <c r="AJ216" i="13"/>
  <c r="AJ181" i="13"/>
  <c r="AJ185" i="13"/>
  <c r="AJ247" i="13"/>
  <c r="AJ225" i="13"/>
  <c r="AJ269" i="13"/>
  <c r="AJ358" i="13"/>
  <c r="AJ360" i="13"/>
  <c r="AJ236" i="13"/>
  <c r="AJ285" i="13"/>
  <c r="AJ305" i="13"/>
  <c r="AJ461" i="13"/>
  <c r="AJ420" i="13"/>
  <c r="AJ330" i="13"/>
  <c r="AJ482" i="13"/>
  <c r="AJ417" i="13"/>
  <c r="AJ320" i="13"/>
  <c r="AJ484" i="13"/>
  <c r="AI402" i="13"/>
  <c r="AJ495" i="13"/>
  <c r="AJ335" i="13"/>
  <c r="AJ392" i="13"/>
  <c r="AJ491" i="13"/>
  <c r="AJ188" i="13"/>
  <c r="AJ365" i="13"/>
  <c r="AJ475" i="13"/>
  <c r="AJ411" i="13"/>
  <c r="AJ397" i="13"/>
  <c r="AJ237" i="13"/>
  <c r="AJ356" i="13"/>
  <c r="AJ416" i="13"/>
  <c r="AJ249" i="13"/>
  <c r="AJ444" i="13"/>
  <c r="AJ385" i="13"/>
  <c r="AJ221" i="13"/>
  <c r="AJ246" i="13"/>
  <c r="AI304" i="13"/>
  <c r="AJ456" i="13"/>
  <c r="AJ453" i="13"/>
  <c r="AJ431" i="13"/>
  <c r="AJ464" i="13"/>
  <c r="AJ387" i="13"/>
  <c r="AJ375" i="13"/>
  <c r="AJ409" i="13"/>
  <c r="AI310" i="13"/>
  <c r="AJ284" i="13"/>
  <c r="AJ339" i="13"/>
  <c r="AJ213" i="13"/>
  <c r="AJ223" i="13"/>
  <c r="AJ270" i="13"/>
  <c r="AJ309" i="13"/>
  <c r="AJ468" i="13"/>
  <c r="AJ465" i="13"/>
  <c r="AJ443" i="13"/>
  <c r="AJ488" i="13"/>
  <c r="AJ435" i="13"/>
  <c r="AJ492" i="13"/>
  <c r="AJ500" i="13"/>
  <c r="AJ293" i="13"/>
  <c r="AJ457" i="13"/>
  <c r="AJ327" i="13"/>
  <c r="AJ175" i="13"/>
  <c r="AJ230" i="13"/>
  <c r="AJ273" i="13"/>
  <c r="AJ321" i="13"/>
  <c r="AJ480" i="13"/>
  <c r="AJ477" i="13"/>
  <c r="AJ455" i="13"/>
  <c r="AJ220" i="13"/>
  <c r="AJ190" i="13"/>
  <c r="AJ184" i="13"/>
  <c r="AJ242" i="13"/>
  <c r="AJ288" i="13"/>
  <c r="AJ333" i="13"/>
  <c r="AJ489" i="13"/>
  <c r="AJ467" i="13"/>
  <c r="AJ277" i="13"/>
  <c r="AJ228" i="13"/>
  <c r="AJ314" i="13"/>
  <c r="AJ289" i="13"/>
  <c r="AJ258" i="13"/>
  <c r="AJ404" i="13"/>
  <c r="AJ240" i="13"/>
  <c r="AJ326" i="13"/>
  <c r="AJ313" i="13"/>
  <c r="AJ227" i="13"/>
  <c r="AJ459" i="13"/>
  <c r="AJ252" i="13"/>
  <c r="AJ315" i="13"/>
  <c r="AJ338" i="13"/>
  <c r="AJ337" i="13"/>
  <c r="AJ373" i="13"/>
  <c r="AJ350" i="13"/>
  <c r="AJ351" i="13"/>
  <c r="AJ317" i="13"/>
  <c r="AJ485" i="13"/>
  <c r="AJ202" i="13"/>
  <c r="AJ174" i="13"/>
  <c r="AI302" i="13"/>
  <c r="AJ363" i="13"/>
  <c r="AJ374" i="13"/>
  <c r="AJ376" i="13"/>
  <c r="AJ328" i="13"/>
  <c r="AJ260" i="13"/>
  <c r="AJ212" i="13"/>
  <c r="AJ426" i="13"/>
  <c r="AI299" i="13"/>
  <c r="AJ316" i="13"/>
  <c r="AJ264" i="13"/>
  <c r="AJ421" i="13"/>
  <c r="AJ210" i="13"/>
  <c r="AJ195" i="13"/>
  <c r="AJ307" i="13"/>
  <c r="AJ377" i="13"/>
  <c r="AJ386" i="13"/>
  <c r="AJ388" i="13"/>
  <c r="AJ352" i="13"/>
  <c r="AJ308" i="13"/>
  <c r="AJ390" i="13"/>
  <c r="AJ224" i="13"/>
  <c r="AJ198" i="13"/>
  <c r="AJ319" i="13"/>
  <c r="AJ389" i="13"/>
  <c r="AJ398" i="13"/>
  <c r="AJ400" i="13"/>
  <c r="AJ378" i="13"/>
  <c r="AJ368" i="13"/>
  <c r="AJ481" i="13"/>
  <c r="AJ231" i="13"/>
  <c r="AJ206" i="13"/>
  <c r="AJ331" i="13"/>
  <c r="AI396" i="13"/>
  <c r="AJ410" i="13"/>
  <c r="AJ412" i="13"/>
  <c r="AJ382" i="13"/>
  <c r="AJ311" i="13"/>
  <c r="AI298" i="13"/>
  <c r="AJ262" i="13"/>
  <c r="AJ433" i="13"/>
  <c r="AI300" i="13"/>
  <c r="AJ418" i="13"/>
  <c r="M16" i="9"/>
  <c r="O73" i="9"/>
  <c r="BA80" i="8"/>
  <c r="BB80" i="8" l="1"/>
  <c r="BB77" i="8"/>
  <c r="BB85" i="8"/>
  <c r="BB83" i="8"/>
  <c r="BB78" i="8"/>
  <c r="BB82" i="8"/>
  <c r="BB76" i="8"/>
  <c r="BB84" i="8"/>
  <c r="BB81" i="8"/>
  <c r="BB87" i="8"/>
  <c r="BB79" i="8"/>
  <c r="BB86" i="8"/>
  <c r="BC87" i="8" l="1"/>
  <c r="AJ25" i="8"/>
  <c r="AI25" i="8" s="1"/>
  <c r="AJ26" i="8"/>
  <c r="AL26" i="8" s="1"/>
  <c r="AJ16" i="8"/>
  <c r="AL16" i="8" s="1"/>
  <c r="BC82" i="8"/>
  <c r="AJ19" i="8"/>
  <c r="AN19" i="8" s="1"/>
  <c r="AJ20" i="8"/>
  <c r="AO20" i="8" s="1"/>
  <c r="BC86" i="8"/>
  <c r="BC84" i="8"/>
  <c r="AJ15" i="8"/>
  <c r="AO15" i="8" s="1"/>
  <c r="BC85" i="8"/>
  <c r="BC77" i="8"/>
  <c r="BC76" i="8"/>
  <c r="AJ17" i="8"/>
  <c r="AN17" i="8" s="1"/>
  <c r="AJ24" i="8"/>
  <c r="AM24" i="8" s="1"/>
  <c r="BC80" i="8"/>
  <c r="BC83" i="8"/>
  <c r="AJ18" i="8"/>
  <c r="AL18" i="8" s="1"/>
  <c r="BC79" i="8"/>
  <c r="BC78" i="8"/>
  <c r="AJ21" i="8"/>
  <c r="AK21" i="8" s="1"/>
  <c r="BC81" i="8"/>
  <c r="AJ22" i="8"/>
  <c r="AL22" i="8" s="1"/>
  <c r="AJ23" i="8"/>
  <c r="AL23" i="8" s="1"/>
  <c r="AN26" i="8" l="1"/>
  <c r="AL25" i="8"/>
  <c r="AN25" i="8"/>
  <c r="AO25" i="8"/>
  <c r="AN16" i="8"/>
  <c r="AI16" i="8"/>
  <c r="AO16" i="8"/>
  <c r="AM16" i="8"/>
  <c r="AO26" i="8"/>
  <c r="AK26" i="8"/>
  <c r="AK25" i="8"/>
  <c r="AN18" i="8"/>
  <c r="AI26" i="8"/>
  <c r="AM26" i="8"/>
  <c r="AI24" i="8"/>
  <c r="AL24" i="8"/>
  <c r="AM25" i="8"/>
  <c r="AI19" i="8"/>
  <c r="AM19" i="8"/>
  <c r="AL19" i="8"/>
  <c r="AK18" i="8"/>
  <c r="AK16" i="8"/>
  <c r="AN20" i="8"/>
  <c r="AI20" i="8"/>
  <c r="AK20" i="8"/>
  <c r="AM18" i="8"/>
  <c r="AK22" i="8"/>
  <c r="AI18" i="8"/>
  <c r="AK19" i="8"/>
  <c r="AO19" i="8"/>
  <c r="AN23" i="8"/>
  <c r="AO23" i="8"/>
  <c r="AM23" i="8"/>
  <c r="AO18" i="8"/>
  <c r="AI21" i="8"/>
  <c r="AO21" i="8"/>
  <c r="AI15" i="8"/>
  <c r="AN21" i="8"/>
  <c r="AM15" i="8"/>
  <c r="AM21" i="8"/>
  <c r="AK23" i="8"/>
  <c r="AL21" i="8"/>
  <c r="AM20" i="8"/>
  <c r="AL20" i="8"/>
  <c r="AI22" i="8"/>
  <c r="AO22" i="8"/>
  <c r="AL17" i="8"/>
  <c r="AN22" i="8"/>
  <c r="AO17" i="8"/>
  <c r="AK15" i="8"/>
  <c r="AK24" i="8"/>
  <c r="AO24" i="8"/>
  <c r="AI23" i="8"/>
  <c r="AN24" i="8"/>
  <c r="AK17" i="8"/>
  <c r="AL15" i="8"/>
  <c r="AM22" i="8"/>
  <c r="AM17" i="8"/>
  <c r="AN15" i="8"/>
  <c r="AI17" i="8"/>
  <c r="AS90" i="8" l="1" a="1"/>
  <c r="AS90" i="8" s="1"/>
  <c r="AS98" i="8" s="1"/>
  <c r="AS89" i="8"/>
  <c r="S32" i="9" l="1"/>
  <c r="P332" i="14" s="1"/>
  <c r="S332" i="14" s="1"/>
  <c r="S26" i="9"/>
  <c r="P329" i="14" s="1"/>
  <c r="S329" i="14" s="1"/>
  <c r="S24" i="9"/>
  <c r="P328" i="14" s="1"/>
  <c r="S328" i="14" s="1"/>
  <c r="S40" i="9"/>
  <c r="P336" i="14" s="1"/>
  <c r="S336" i="14" s="1"/>
  <c r="S14" i="9"/>
  <c r="P323" i="14" s="1"/>
  <c r="S323" i="14" s="1"/>
  <c r="S12" i="9"/>
  <c r="P322" i="14" s="1"/>
  <c r="S322" i="14" s="1"/>
  <c r="S42" i="9"/>
  <c r="P337" i="14" s="1"/>
  <c r="S337" i="14" s="1"/>
  <c r="S34" i="9"/>
  <c r="P333" i="14" s="1"/>
  <c r="S333" i="14" s="1"/>
  <c r="S184" i="14" l="1"/>
  <c r="S183" i="14" s="1"/>
  <c r="O90" i="9"/>
  <c r="O98" i="9"/>
  <c r="Q40" i="9"/>
  <c r="Q42" i="9"/>
  <c r="O100" i="9"/>
  <c r="Q32" i="9"/>
  <c r="Q34" i="9"/>
  <c r="O92" i="9"/>
  <c r="O70" i="9"/>
  <c r="Q12" i="9"/>
  <c r="Q24" i="9"/>
  <c r="O82" i="9"/>
  <c r="O84" i="9"/>
  <c r="Q26" i="9"/>
  <c r="O72" i="9"/>
  <c r="Q14"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10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6"/>
        </ext>
      </extLst>
    </bk>
    <bk>
      <extLst>
        <ext uri="{3e2802c4-a4d2-4d8b-9148-e3be6c30e623}">
          <xlrd:rvb i="57"/>
        </ext>
      </extLst>
    </bk>
    <bk>
      <extLst>
        <ext uri="{3e2802c4-a4d2-4d8b-9148-e3be6c30e623}">
          <xlrd:rvb i="58"/>
        </ext>
      </extLst>
    </bk>
    <bk>
      <extLst>
        <ext uri="{3e2802c4-a4d2-4d8b-9148-e3be6c30e623}">
          <xlrd:rvb i="59"/>
        </ext>
      </extLst>
    </bk>
    <bk>
      <extLst>
        <ext uri="{3e2802c4-a4d2-4d8b-9148-e3be6c30e623}">
          <xlrd:rvb i="60"/>
        </ext>
      </extLst>
    </bk>
    <bk>
      <extLst>
        <ext uri="{3e2802c4-a4d2-4d8b-9148-e3be6c30e623}">
          <xlrd:rvb i="61"/>
        </ext>
      </extLst>
    </bk>
    <bk>
      <extLst>
        <ext uri="{3e2802c4-a4d2-4d8b-9148-e3be6c30e623}">
          <xlrd:rvb i="62"/>
        </ext>
      </extLst>
    </bk>
    <bk>
      <extLst>
        <ext uri="{3e2802c4-a4d2-4d8b-9148-e3be6c30e623}">
          <xlrd:rvb i="63"/>
        </ext>
      </extLst>
    </bk>
    <bk>
      <extLst>
        <ext uri="{3e2802c4-a4d2-4d8b-9148-e3be6c30e623}">
          <xlrd:rvb i="64"/>
        </ext>
      </extLst>
    </bk>
    <bk>
      <extLst>
        <ext uri="{3e2802c4-a4d2-4d8b-9148-e3be6c30e623}">
          <xlrd:rvb i="65"/>
        </ext>
      </extLst>
    </bk>
    <bk>
      <extLst>
        <ext uri="{3e2802c4-a4d2-4d8b-9148-e3be6c30e623}">
          <xlrd:rvb i="66"/>
        </ext>
      </extLst>
    </bk>
    <bk>
      <extLst>
        <ext uri="{3e2802c4-a4d2-4d8b-9148-e3be6c30e623}">
          <xlrd:rvb i="67"/>
        </ext>
      </extLst>
    </bk>
    <bk>
      <extLst>
        <ext uri="{3e2802c4-a4d2-4d8b-9148-e3be6c30e623}">
          <xlrd:rvb i="68"/>
        </ext>
      </extLst>
    </bk>
    <bk>
      <extLst>
        <ext uri="{3e2802c4-a4d2-4d8b-9148-e3be6c30e623}">
          <xlrd:rvb i="69"/>
        </ext>
      </extLst>
    </bk>
    <bk>
      <extLst>
        <ext uri="{3e2802c4-a4d2-4d8b-9148-e3be6c30e623}">
          <xlrd:rvb i="70"/>
        </ext>
      </extLst>
    </bk>
    <bk>
      <extLst>
        <ext uri="{3e2802c4-a4d2-4d8b-9148-e3be6c30e623}">
          <xlrd:rvb i="71"/>
        </ext>
      </extLst>
    </bk>
    <bk>
      <extLst>
        <ext uri="{3e2802c4-a4d2-4d8b-9148-e3be6c30e623}">
          <xlrd:rvb i="72"/>
        </ext>
      </extLst>
    </bk>
    <bk>
      <extLst>
        <ext uri="{3e2802c4-a4d2-4d8b-9148-e3be6c30e623}">
          <xlrd:rvb i="73"/>
        </ext>
      </extLst>
    </bk>
    <bk>
      <extLst>
        <ext uri="{3e2802c4-a4d2-4d8b-9148-e3be6c30e623}">
          <xlrd:rvb i="74"/>
        </ext>
      </extLst>
    </bk>
    <bk>
      <extLst>
        <ext uri="{3e2802c4-a4d2-4d8b-9148-e3be6c30e623}">
          <xlrd:rvb i="75"/>
        </ext>
      </extLst>
    </bk>
    <bk>
      <extLst>
        <ext uri="{3e2802c4-a4d2-4d8b-9148-e3be6c30e623}">
          <xlrd:rvb i="76"/>
        </ext>
      </extLst>
    </bk>
    <bk>
      <extLst>
        <ext uri="{3e2802c4-a4d2-4d8b-9148-e3be6c30e623}">
          <xlrd:rvb i="77"/>
        </ext>
      </extLst>
    </bk>
    <bk>
      <extLst>
        <ext uri="{3e2802c4-a4d2-4d8b-9148-e3be6c30e623}">
          <xlrd:rvb i="78"/>
        </ext>
      </extLst>
    </bk>
    <bk>
      <extLst>
        <ext uri="{3e2802c4-a4d2-4d8b-9148-e3be6c30e623}">
          <xlrd:rvb i="79"/>
        </ext>
      </extLst>
    </bk>
    <bk>
      <extLst>
        <ext uri="{3e2802c4-a4d2-4d8b-9148-e3be6c30e623}">
          <xlrd:rvb i="80"/>
        </ext>
      </extLst>
    </bk>
    <bk>
      <extLst>
        <ext uri="{3e2802c4-a4d2-4d8b-9148-e3be6c30e623}">
          <xlrd:rvb i="81"/>
        </ext>
      </extLst>
    </bk>
    <bk>
      <extLst>
        <ext uri="{3e2802c4-a4d2-4d8b-9148-e3be6c30e623}">
          <xlrd:rvb i="82"/>
        </ext>
      </extLst>
    </bk>
    <bk>
      <extLst>
        <ext uri="{3e2802c4-a4d2-4d8b-9148-e3be6c30e623}">
          <xlrd:rvb i="83"/>
        </ext>
      </extLst>
    </bk>
    <bk>
      <extLst>
        <ext uri="{3e2802c4-a4d2-4d8b-9148-e3be6c30e623}">
          <xlrd:rvb i="84"/>
        </ext>
      </extLst>
    </bk>
    <bk>
      <extLst>
        <ext uri="{3e2802c4-a4d2-4d8b-9148-e3be6c30e623}">
          <xlrd:rvb i="85"/>
        </ext>
      </extLst>
    </bk>
    <bk>
      <extLst>
        <ext uri="{3e2802c4-a4d2-4d8b-9148-e3be6c30e623}">
          <xlrd:rvb i="86"/>
        </ext>
      </extLst>
    </bk>
    <bk>
      <extLst>
        <ext uri="{3e2802c4-a4d2-4d8b-9148-e3be6c30e623}">
          <xlrd:rvb i="87"/>
        </ext>
      </extLst>
    </bk>
    <bk>
      <extLst>
        <ext uri="{3e2802c4-a4d2-4d8b-9148-e3be6c30e623}">
          <xlrd:rvb i="88"/>
        </ext>
      </extLst>
    </bk>
    <bk>
      <extLst>
        <ext uri="{3e2802c4-a4d2-4d8b-9148-e3be6c30e623}">
          <xlrd:rvb i="89"/>
        </ext>
      </extLst>
    </bk>
    <bk>
      <extLst>
        <ext uri="{3e2802c4-a4d2-4d8b-9148-e3be6c30e623}">
          <xlrd:rvb i="90"/>
        </ext>
      </extLst>
    </bk>
    <bk>
      <extLst>
        <ext uri="{3e2802c4-a4d2-4d8b-9148-e3be6c30e623}">
          <xlrd:rvb i="91"/>
        </ext>
      </extLst>
    </bk>
    <bk>
      <extLst>
        <ext uri="{3e2802c4-a4d2-4d8b-9148-e3be6c30e623}">
          <xlrd:rvb i="92"/>
        </ext>
      </extLst>
    </bk>
    <bk>
      <extLst>
        <ext uri="{3e2802c4-a4d2-4d8b-9148-e3be6c30e623}">
          <xlrd:rvb i="93"/>
        </ext>
      </extLst>
    </bk>
    <bk>
      <extLst>
        <ext uri="{3e2802c4-a4d2-4d8b-9148-e3be6c30e623}">
          <xlrd:rvb i="94"/>
        </ext>
      </extLst>
    </bk>
    <bk>
      <extLst>
        <ext uri="{3e2802c4-a4d2-4d8b-9148-e3be6c30e623}">
          <xlrd:rvb i="95"/>
        </ext>
      </extLst>
    </bk>
    <bk>
      <extLst>
        <ext uri="{3e2802c4-a4d2-4d8b-9148-e3be6c30e623}">
          <xlrd:rvb i="96"/>
        </ext>
      </extLst>
    </bk>
    <bk>
      <extLst>
        <ext uri="{3e2802c4-a4d2-4d8b-9148-e3be6c30e623}">
          <xlrd:rvb i="97"/>
        </ext>
      </extLst>
    </bk>
    <bk>
      <extLst>
        <ext uri="{3e2802c4-a4d2-4d8b-9148-e3be6c30e623}">
          <xlrd:rvb i="98"/>
        </ext>
      </extLst>
    </bk>
    <bk>
      <extLst>
        <ext uri="{3e2802c4-a4d2-4d8b-9148-e3be6c30e623}">
          <xlrd:rvb i="99"/>
        </ext>
      </extLst>
    </bk>
    <bk>
      <extLst>
        <ext uri="{3e2802c4-a4d2-4d8b-9148-e3be6c30e623}">
          <xlrd:rvb i="100"/>
        </ext>
      </extLst>
    </bk>
    <bk>
      <extLst>
        <ext uri="{3e2802c4-a4d2-4d8b-9148-e3be6c30e623}">
          <xlrd:rvb i="101"/>
        </ext>
      </extLst>
    </bk>
    <bk>
      <extLst>
        <ext uri="{3e2802c4-a4d2-4d8b-9148-e3be6c30e623}">
          <xlrd:rvb i="102"/>
        </ext>
      </extLst>
    </bk>
    <bk>
      <extLst>
        <ext uri="{3e2802c4-a4d2-4d8b-9148-e3be6c30e623}">
          <xlrd:rvb i="103"/>
        </ext>
      </extLst>
    </bk>
    <bk>
      <extLst>
        <ext uri="{3e2802c4-a4d2-4d8b-9148-e3be6c30e623}">
          <xlrd:rvb i="104"/>
        </ext>
      </extLst>
    </bk>
  </futureMetadata>
  <futureMetadata name="XLDAPR" count="1">
    <bk>
      <extLst>
        <ext uri="{bdbb8cdc-fa1e-496e-a857-3c3f30c029c3}">
          <xda:dynamicArrayProperties fDynamic="1" fCollapsed="0"/>
        </ext>
      </extLst>
    </bk>
  </futureMetadata>
  <cellMetadata count="1">
    <bk>
      <rc t="2" v="0"/>
    </bk>
  </cellMetadata>
  <valueMetadata count="10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valueMetadata>
</metadata>
</file>

<file path=xl/sharedStrings.xml><?xml version="1.0" encoding="utf-8"?>
<sst xmlns="http://schemas.openxmlformats.org/spreadsheetml/2006/main" count="11141" uniqueCount="1216">
  <si>
    <t>Voorspelling</t>
  </si>
  <si>
    <t>Poule</t>
  </si>
  <si>
    <t>Datum</t>
  </si>
  <si>
    <t>Poule A</t>
  </si>
  <si>
    <t>Poule B</t>
  </si>
  <si>
    <t>Poule C</t>
  </si>
  <si>
    <t>Poule D</t>
  </si>
  <si>
    <t>Poule E</t>
  </si>
  <si>
    <t>Poule F</t>
  </si>
  <si>
    <t>A</t>
  </si>
  <si>
    <t>B</t>
  </si>
  <si>
    <t>C</t>
  </si>
  <si>
    <t>D</t>
  </si>
  <si>
    <t>E</t>
  </si>
  <si>
    <t>F</t>
  </si>
  <si>
    <t>Poulefase wedstrijden</t>
  </si>
  <si>
    <t>Thuis</t>
  </si>
  <si>
    <t>Uit</t>
  </si>
  <si>
    <t>2A</t>
  </si>
  <si>
    <t>2B</t>
  </si>
  <si>
    <t>1A</t>
  </si>
  <si>
    <t>2C</t>
  </si>
  <si>
    <t>1C</t>
  </si>
  <si>
    <t>1B</t>
  </si>
  <si>
    <t>2D</t>
  </si>
  <si>
    <t>2E</t>
  </si>
  <si>
    <t>1F</t>
  </si>
  <si>
    <t>1D</t>
  </si>
  <si>
    <t>2F</t>
  </si>
  <si>
    <t>1E</t>
  </si>
  <si>
    <t>Dag</t>
  </si>
  <si>
    <t>Nederland</t>
  </si>
  <si>
    <t>Engeland</t>
  </si>
  <si>
    <t>Polen</t>
  </si>
  <si>
    <t>Frankrijk</t>
  </si>
  <si>
    <t>Denemarken</t>
  </si>
  <si>
    <t>Spanje</t>
  </si>
  <si>
    <t>Duitsland</t>
  </si>
  <si>
    <t>België</t>
  </si>
  <si>
    <t>Kroatië</t>
  </si>
  <si>
    <t>Servië</t>
  </si>
  <si>
    <t>Zwitserland</t>
  </si>
  <si>
    <t>Portugal</t>
  </si>
  <si>
    <t>21.00</t>
  </si>
  <si>
    <t>18.00</t>
  </si>
  <si>
    <t>Tijd</t>
  </si>
  <si>
    <t>Schotland</t>
  </si>
  <si>
    <t>Hongarije</t>
  </si>
  <si>
    <t>Albanië</t>
  </si>
  <si>
    <t>Slovenië</t>
  </si>
  <si>
    <t>Oostenrijk</t>
  </si>
  <si>
    <t>Roemenië</t>
  </si>
  <si>
    <t>Oekraïne</t>
  </si>
  <si>
    <t>Slowakije</t>
  </si>
  <si>
    <t>Turkije</t>
  </si>
  <si>
    <t>Georgië</t>
  </si>
  <si>
    <t>Tsjechië</t>
  </si>
  <si>
    <t>Italië</t>
  </si>
  <si>
    <t>ptn</t>
  </si>
  <si>
    <t>Rank</t>
  </si>
  <si>
    <t>8e finale</t>
  </si>
  <si>
    <t>kwart</t>
  </si>
  <si>
    <t>halve</t>
  </si>
  <si>
    <t>finale</t>
  </si>
  <si>
    <t>Doelpuntenmakers</t>
  </si>
  <si>
    <t>Vr</t>
  </si>
  <si>
    <t>Za</t>
  </si>
  <si>
    <t>Zo</t>
  </si>
  <si>
    <t>Ma</t>
  </si>
  <si>
    <t>Di</t>
  </si>
  <si>
    <t>Wo</t>
  </si>
  <si>
    <t>Do</t>
  </si>
  <si>
    <t>Naam</t>
  </si>
  <si>
    <t>Woonplaats</t>
  </si>
  <si>
    <t>E-mailadres</t>
  </si>
  <si>
    <t>Subleague(s)</t>
  </si>
  <si>
    <t>Stap 1:                                       Invullen gegevens</t>
  </si>
  <si>
    <t>Uitslag</t>
  </si>
  <si>
    <t>Mexico</t>
  </si>
  <si>
    <t>Zuid-Afrika</t>
  </si>
  <si>
    <t>Zuid-Korea</t>
  </si>
  <si>
    <t>04.00</t>
  </si>
  <si>
    <t>Canada</t>
  </si>
  <si>
    <t>Verenigde Staten</t>
  </si>
  <si>
    <t>Paraguay</t>
  </si>
  <si>
    <t>Australië</t>
  </si>
  <si>
    <t>Qatar</t>
  </si>
  <si>
    <t>Brazilië</t>
  </si>
  <si>
    <t>Marokko</t>
  </si>
  <si>
    <t>Haïti</t>
  </si>
  <si>
    <t>Curaçao</t>
  </si>
  <si>
    <t>Japan</t>
  </si>
  <si>
    <t>Ivoorkust</t>
  </si>
  <si>
    <t>Ecuador</t>
  </si>
  <si>
    <t>Tunesië</t>
  </si>
  <si>
    <t>Kaapverdië</t>
  </si>
  <si>
    <t>Saoedi-Arabië</t>
  </si>
  <si>
    <t>Uruguay</t>
  </si>
  <si>
    <t>Iran</t>
  </si>
  <si>
    <t>Nieuw-Zeeland</t>
  </si>
  <si>
    <t>Jordanië</t>
  </si>
  <si>
    <t>Senegal</t>
  </si>
  <si>
    <t>Noorwegen</t>
  </si>
  <si>
    <t>Argentinië</t>
  </si>
  <si>
    <t>Algerije</t>
  </si>
  <si>
    <t>Ghana</t>
  </si>
  <si>
    <t>Panama</t>
  </si>
  <si>
    <t>Oezbekistan</t>
  </si>
  <si>
    <t>Colombia</t>
  </si>
  <si>
    <t>Ronde</t>
  </si>
  <si>
    <t>Land</t>
  </si>
  <si>
    <t>Vlag</t>
  </si>
  <si>
    <t>03.00</t>
  </si>
  <si>
    <t>06.00</t>
  </si>
  <si>
    <t>00.00</t>
  </si>
  <si>
    <t>19.00</t>
  </si>
  <si>
    <t>22.00</t>
  </si>
  <si>
    <t>01.00</t>
  </si>
  <si>
    <t>Egypte</t>
  </si>
  <si>
    <t>Guadalajara</t>
  </si>
  <si>
    <t>Mexico City</t>
  </si>
  <si>
    <t>Stad</t>
  </si>
  <si>
    <t>Toronto</t>
  </si>
  <si>
    <t>Los Angeles</t>
  </si>
  <si>
    <t>Vancouver</t>
  </si>
  <si>
    <t>San Francisco</t>
  </si>
  <si>
    <t>New York</t>
  </si>
  <si>
    <t>Boston</t>
  </si>
  <si>
    <t>Houston</t>
  </si>
  <si>
    <t>Dallas</t>
  </si>
  <si>
    <t>Philadelphia</t>
  </si>
  <si>
    <t>Monterrey</t>
  </si>
  <si>
    <t>Atlanta</t>
  </si>
  <si>
    <t>Seattle</t>
  </si>
  <si>
    <t>Miami</t>
  </si>
  <si>
    <t>Kansas City</t>
  </si>
  <si>
    <t>G</t>
  </si>
  <si>
    <t>H</t>
  </si>
  <si>
    <t>I</t>
  </si>
  <si>
    <t>J</t>
  </si>
  <si>
    <t>K</t>
  </si>
  <si>
    <t>L</t>
  </si>
  <si>
    <t>poule</t>
  </si>
  <si>
    <t>02.00</t>
  </si>
  <si>
    <t>23.00</t>
  </si>
  <si>
    <t>24/6</t>
  </si>
  <si>
    <t>05.00</t>
  </si>
  <si>
    <t>01.30</t>
  </si>
  <si>
    <t>Poule G</t>
  </si>
  <si>
    <t>Poule H</t>
  </si>
  <si>
    <t>Poule I</t>
  </si>
  <si>
    <t>Poule J</t>
  </si>
  <si>
    <t>Poule K</t>
  </si>
  <si>
    <t>Poule L</t>
  </si>
  <si>
    <t>P w1</t>
  </si>
  <si>
    <t>P w2</t>
  </si>
  <si>
    <t>P w3</t>
  </si>
  <si>
    <t>DS</t>
  </si>
  <si>
    <t>⚽➕</t>
  </si>
  <si>
    <t>⚽➖</t>
  </si>
  <si>
    <t>🌍</t>
  </si>
  <si>
    <t>⭐</t>
  </si>
  <si>
    <t>+/-</t>
  </si>
  <si>
    <t>Gv1</t>
  </si>
  <si>
    <t>Gv2</t>
  </si>
  <si>
    <t>Gv3</t>
  </si>
  <si>
    <t>Gt1</t>
  </si>
  <si>
    <t>Gt2</t>
  </si>
  <si>
    <t>Gt3</t>
  </si>
  <si>
    <t>GtTot.</t>
  </si>
  <si>
    <t>GvTot.</t>
  </si>
  <si>
    <t>P Tot.</t>
  </si>
  <si>
    <t>#3's</t>
  </si>
  <si>
    <t>Nummers 3 ranking</t>
  </si>
  <si>
    <t>Alle background data, to be hidden</t>
  </si>
  <si>
    <t>DS/100</t>
  </si>
  <si>
    <t>Gv /1000</t>
  </si>
  <si>
    <t>Order/10k</t>
  </si>
  <si>
    <t>Combi</t>
  </si>
  <si>
    <t>Poule preview country</t>
  </si>
  <si>
    <t>3ABCDF</t>
  </si>
  <si>
    <t>1I</t>
  </si>
  <si>
    <t>3CDFGH</t>
  </si>
  <si>
    <t>2K</t>
  </si>
  <si>
    <t>2L</t>
  </si>
  <si>
    <t>1H</t>
  </si>
  <si>
    <t>2J</t>
  </si>
  <si>
    <t>3BEFIJ</t>
  </si>
  <si>
    <t>1G</t>
  </si>
  <si>
    <t>3AEHIJ</t>
  </si>
  <si>
    <t>2I</t>
  </si>
  <si>
    <t>3CEFHI</t>
  </si>
  <si>
    <t>1L</t>
  </si>
  <si>
    <t>3EHIJK</t>
  </si>
  <si>
    <t>1J</t>
  </si>
  <si>
    <t>2H</t>
  </si>
  <si>
    <t>2G</t>
  </si>
  <si>
    <t>3EFGIJ</t>
  </si>
  <si>
    <t>1K</t>
  </si>
  <si>
    <t>3DEIJL</t>
  </si>
  <si>
    <t>Winnaar</t>
  </si>
  <si>
    <t>Zestiende finale landen</t>
  </si>
  <si>
    <t>Wedstrijd</t>
  </si>
  <si>
    <t>No.</t>
  </si>
  <si>
    <t>Third-placed teams</t>
  </si>
  <si>
    <t>advance from groups</t>
  </si>
  <si>
    <t>v</t>
  </si>
  <si>
    <t>t</t>
  </si>
  <si>
    <t>e</t>
  </si>
  <si>
    <t>vs</t>
  </si>
  <si>
    <t>EFGHIJKL</t>
  </si>
  <si>
    <t>DFGHIJKL</t>
  </si>
  <si>
    <t>DEGHIJKL</t>
  </si>
  <si>
    <t>DEFHIJKL</t>
  </si>
  <si>
    <t>DEFGIJKL</t>
  </si>
  <si>
    <t>DEFGHJKL</t>
  </si>
  <si>
    <t>DEFGHIKL</t>
  </si>
  <si>
    <t>DEFGHIJL</t>
  </si>
  <si>
    <t>DEFGHIJK</t>
  </si>
  <si>
    <t>CFGHIJKL</t>
  </si>
  <si>
    <t>CEGHIJKL</t>
  </si>
  <si>
    <t>CEFHIJKL</t>
  </si>
  <si>
    <t>CEFGIJKL</t>
  </si>
  <si>
    <t>CEFGHJKL</t>
  </si>
  <si>
    <t>CEFGHIKL</t>
  </si>
  <si>
    <t>CEFGHIJL</t>
  </si>
  <si>
    <t>CEFGHIJK</t>
  </si>
  <si>
    <t>CDGHIJKL</t>
  </si>
  <si>
    <t>CDFHIJKL</t>
  </si>
  <si>
    <t>CDFGIJKL</t>
  </si>
  <si>
    <t>CDFGHJKL</t>
  </si>
  <si>
    <t>CDFGHIKL</t>
  </si>
  <si>
    <t>CDFGHIJL</t>
  </si>
  <si>
    <t>CDFGHIJK</t>
  </si>
  <si>
    <t>CDEHIJKL</t>
  </si>
  <si>
    <t>CDEGIJKL</t>
  </si>
  <si>
    <t>CDEGHJKL</t>
  </si>
  <si>
    <t>CDEGHIKL</t>
  </si>
  <si>
    <t>CDEGHIJL</t>
  </si>
  <si>
    <t>CDEGHIJK</t>
  </si>
  <si>
    <t>CDEFIJKL</t>
  </si>
  <si>
    <t>CDEFHJKL</t>
  </si>
  <si>
    <t>CDEFHIKL</t>
  </si>
  <si>
    <t>CDEFHIJL</t>
  </si>
  <si>
    <t>CDEFHIJK</t>
  </si>
  <si>
    <t>CDEFGJKL</t>
  </si>
  <si>
    <t>CDEFGIKL</t>
  </si>
  <si>
    <t>CDEFGIJL</t>
  </si>
  <si>
    <t>CDEFGIJK</t>
  </si>
  <si>
    <t>CDEFGHKL</t>
  </si>
  <si>
    <t>CDEFGHJL</t>
  </si>
  <si>
    <t>CDEFGHJK</t>
  </si>
  <si>
    <t>CDEFGHIL</t>
  </si>
  <si>
    <t>CDEFGHIK</t>
  </si>
  <si>
    <t>CDEFGHIJ</t>
  </si>
  <si>
    <t>BFGHIJKL</t>
  </si>
  <si>
    <t>BEGHIJKL</t>
  </si>
  <si>
    <t>BEFHIJKL</t>
  </si>
  <si>
    <t>BEFGIJKL</t>
  </si>
  <si>
    <t>BEFGHJKL</t>
  </si>
  <si>
    <t>BEFGHIKL</t>
  </si>
  <si>
    <t>BEFGHIJL</t>
  </si>
  <si>
    <t>BEFGHIJK</t>
  </si>
  <si>
    <t>BDGHIJKL</t>
  </si>
  <si>
    <t>BDFHIJKL</t>
  </si>
  <si>
    <t>BDFGIJKL</t>
  </si>
  <si>
    <t>BDFGHJKL</t>
  </si>
  <si>
    <t>BDFGHIKL</t>
  </si>
  <si>
    <t>BDFGHIJL</t>
  </si>
  <si>
    <t>BDFGHIJK</t>
  </si>
  <si>
    <t>BDEHIJKL</t>
  </si>
  <si>
    <t>BDEGIJKL</t>
  </si>
  <si>
    <t>BDEGHJKL</t>
  </si>
  <si>
    <t>BDEGHIKL</t>
  </si>
  <si>
    <t>BDEGHIJL</t>
  </si>
  <si>
    <t>BDEGHIJK</t>
  </si>
  <si>
    <t>BDEFIJKL</t>
  </si>
  <si>
    <t>BDEFHJKL</t>
  </si>
  <si>
    <t>BDEFHIKL</t>
  </si>
  <si>
    <t>BDEFHIJL</t>
  </si>
  <si>
    <t>BDEFHIJK</t>
  </si>
  <si>
    <t>BDEFGJKL</t>
  </si>
  <si>
    <t>BDEFGIKL</t>
  </si>
  <si>
    <t>BDEFGIJL</t>
  </si>
  <si>
    <t>BDEFGIJK</t>
  </si>
  <si>
    <t>BDEFGHKL</t>
  </si>
  <si>
    <t>BDEFGHJL</t>
  </si>
  <si>
    <t>BDEFGHJK</t>
  </si>
  <si>
    <t>BDEFGHIL</t>
  </si>
  <si>
    <t>BDEFGHIK</t>
  </si>
  <si>
    <t>BDEFGHIJ</t>
  </si>
  <si>
    <t>BCGHIJKL</t>
  </si>
  <si>
    <t>BCFHIJKL</t>
  </si>
  <si>
    <t>BCFGIJKL</t>
  </si>
  <si>
    <t>BCFGHJKL</t>
  </si>
  <si>
    <t>BCFGHIKL</t>
  </si>
  <si>
    <t>BCFGHIJL</t>
  </si>
  <si>
    <t>BCFGHIJK</t>
  </si>
  <si>
    <t>BCEHIJKL</t>
  </si>
  <si>
    <t>BCEGIJKL</t>
  </si>
  <si>
    <t>BCEGHJKL</t>
  </si>
  <si>
    <t>BCEGHIKL</t>
  </si>
  <si>
    <t>BCEGHIJL</t>
  </si>
  <si>
    <t>BCEGHIJK</t>
  </si>
  <si>
    <t>BCEFIJKL</t>
  </si>
  <si>
    <t>BCEFHJKL</t>
  </si>
  <si>
    <t>BCEFHIKL</t>
  </si>
  <si>
    <t>BCEFHIJL</t>
  </si>
  <si>
    <t>BCEFHIJK</t>
  </si>
  <si>
    <t>BCEFGJKL</t>
  </si>
  <si>
    <t>BCEFGIKL</t>
  </si>
  <si>
    <t>BCEFGIJL</t>
  </si>
  <si>
    <t>BCEFGIJK</t>
  </si>
  <si>
    <t>BCEFGHKL</t>
  </si>
  <si>
    <t>BCEFGHJL</t>
  </si>
  <si>
    <t>BCEFGHJK</t>
  </si>
  <si>
    <t>BCEFGHIL</t>
  </si>
  <si>
    <t>BCEFGHIK</t>
  </si>
  <si>
    <t>BCEFGHIJ</t>
  </si>
  <si>
    <t>BCDHIJKL</t>
  </si>
  <si>
    <t>BCDGIJKL</t>
  </si>
  <si>
    <t>BCDGHJKL</t>
  </si>
  <si>
    <t>BCDGHIKL</t>
  </si>
  <si>
    <t>BCDGHIJL</t>
  </si>
  <si>
    <t>BCDGHIJK</t>
  </si>
  <si>
    <t>BCDFIJKL</t>
  </si>
  <si>
    <t>BCDFHJKL</t>
  </si>
  <si>
    <t>BCDFHIKL</t>
  </si>
  <si>
    <t>BCDFHIJL</t>
  </si>
  <si>
    <t>BCDFHIJK</t>
  </si>
  <si>
    <t>BCDFGJKL</t>
  </si>
  <si>
    <t>BCDFGIKL</t>
  </si>
  <si>
    <t>BCDFGIJL</t>
  </si>
  <si>
    <t>BCDFGIJK</t>
  </si>
  <si>
    <t>BCDFGHKL</t>
  </si>
  <si>
    <t>BCDFGHJL</t>
  </si>
  <si>
    <t>BCDFGHJK</t>
  </si>
  <si>
    <t>BCDFGHIL</t>
  </si>
  <si>
    <t>BCDFGHIK</t>
  </si>
  <si>
    <t>BCDFGHIJ</t>
  </si>
  <si>
    <t>BCDEIJKL</t>
  </si>
  <si>
    <t>BCDEHJKL</t>
  </si>
  <si>
    <t>BCDEHIKL</t>
  </si>
  <si>
    <t>BCDEHIJL</t>
  </si>
  <si>
    <t>BCDEHIJK</t>
  </si>
  <si>
    <t>BCDEGJKL</t>
  </si>
  <si>
    <t>BCDEGIKL</t>
  </si>
  <si>
    <t>BCDEGIJL</t>
  </si>
  <si>
    <t>BCDEGIJK</t>
  </si>
  <si>
    <t>BCDEGHKL</t>
  </si>
  <si>
    <t>BCDEGHJL</t>
  </si>
  <si>
    <t>BCDEGHJK</t>
  </si>
  <si>
    <t>BCDEGHIL</t>
  </si>
  <si>
    <t>BCDEGHIK</t>
  </si>
  <si>
    <t>BCDEGHIJ</t>
  </si>
  <si>
    <t>BCDEFJKL</t>
  </si>
  <si>
    <t>BCDEFIKL</t>
  </si>
  <si>
    <t>BCDEFIJL</t>
  </si>
  <si>
    <t>BCDEFIJK</t>
  </si>
  <si>
    <t>BCDEFHKL</t>
  </si>
  <si>
    <t>BCDEFHJL</t>
  </si>
  <si>
    <t>BCDEFHJK</t>
  </si>
  <si>
    <t>BCDEFHIL</t>
  </si>
  <si>
    <t>BCDEFHIK</t>
  </si>
  <si>
    <t>BCDEFHIJ</t>
  </si>
  <si>
    <t>BCDEFGKL</t>
  </si>
  <si>
    <t>BCDEFGJL</t>
  </si>
  <si>
    <t>BCDEFGJK</t>
  </si>
  <si>
    <t>BCDEFGIL</t>
  </si>
  <si>
    <t>BCDEFGIK</t>
  </si>
  <si>
    <t>BCDEFGIJ</t>
  </si>
  <si>
    <t>BCDEFGHL</t>
  </si>
  <si>
    <t>BCDEFGHK</t>
  </si>
  <si>
    <t>BCDEFGHJ</t>
  </si>
  <si>
    <t>BCDEFGHI</t>
  </si>
  <si>
    <t>AFGHIJKL</t>
  </si>
  <si>
    <t>AEGHIJKL</t>
  </si>
  <si>
    <t>AEFHIJKL</t>
  </si>
  <si>
    <t>AEFGIJKL</t>
  </si>
  <si>
    <t>AEFGHJKL</t>
  </si>
  <si>
    <t>AEFGHIKL</t>
  </si>
  <si>
    <t>AEFGHIJL</t>
  </si>
  <si>
    <t>AEFGHIJK</t>
  </si>
  <si>
    <t>ADGHIJKL</t>
  </si>
  <si>
    <t>ADFHIJKL</t>
  </si>
  <si>
    <t>ADFGIJKL</t>
  </si>
  <si>
    <t>ADFGHJKL</t>
  </si>
  <si>
    <t>ADFGHIKL</t>
  </si>
  <si>
    <t>ADFGHIJL</t>
  </si>
  <si>
    <t>ADFGHIJK</t>
  </si>
  <si>
    <t>ADEHIJKL</t>
  </si>
  <si>
    <t>ADEGIJKL</t>
  </si>
  <si>
    <t>ADEGHJKL</t>
  </si>
  <si>
    <t>ADEGHIKL</t>
  </si>
  <si>
    <t>ADEGHIJL</t>
  </si>
  <si>
    <t>ADEGHIJK</t>
  </si>
  <si>
    <t>ADEFIJKL</t>
  </si>
  <si>
    <t>ADEFHJKL</t>
  </si>
  <si>
    <t>ADEFHIKL</t>
  </si>
  <si>
    <t>ADEFHIJL</t>
  </si>
  <si>
    <t>ADEFHIJK</t>
  </si>
  <si>
    <t>ADEFGJKL</t>
  </si>
  <si>
    <t>ADEFGIKL</t>
  </si>
  <si>
    <t>ADEFGIJL</t>
  </si>
  <si>
    <t>ADEFGIJK</t>
  </si>
  <si>
    <t>ADEFGHKL</t>
  </si>
  <si>
    <t>ADEFGHJL</t>
  </si>
  <si>
    <t>ADEFGHJK</t>
  </si>
  <si>
    <t>ADEFGHIL</t>
  </si>
  <si>
    <t>ADEFGHIK</t>
  </si>
  <si>
    <t>ADEFGHIJ</t>
  </si>
  <si>
    <t>ACGHIJKL</t>
  </si>
  <si>
    <t>ACFHIJKL</t>
  </si>
  <si>
    <t>ACFGIJKL</t>
  </si>
  <si>
    <t>ACFGHJKL</t>
  </si>
  <si>
    <t>ACFGHIKL</t>
  </si>
  <si>
    <t>ACFGHIJL</t>
  </si>
  <si>
    <t>ACFGHIJK</t>
  </si>
  <si>
    <t>ACEHIJKL</t>
  </si>
  <si>
    <t>ACEGIJKL</t>
  </si>
  <si>
    <t>ACEGHJKL</t>
  </si>
  <si>
    <t>ACEGHIKL</t>
  </si>
  <si>
    <t>ACEGHIJL</t>
  </si>
  <si>
    <t>ACEGHIJK</t>
  </si>
  <si>
    <t>ACEFIJKL</t>
  </si>
  <si>
    <t>ACEFHJKL</t>
  </si>
  <si>
    <t>ACEFHIKL</t>
  </si>
  <si>
    <t>ACEFHIJL</t>
  </si>
  <si>
    <t>ACEFHIJK</t>
  </si>
  <si>
    <t>ACEFGJKL</t>
  </si>
  <si>
    <t>ACEFGIKL</t>
  </si>
  <si>
    <t>ACEFGIJL</t>
  </si>
  <si>
    <t>ACEFGIJK</t>
  </si>
  <si>
    <t>ACEFGHKL</t>
  </si>
  <si>
    <t>ACEFGHJL</t>
  </si>
  <si>
    <t>ACEFGHJK</t>
  </si>
  <si>
    <t>ACEFGHIL</t>
  </si>
  <si>
    <t>ACEFGHIK</t>
  </si>
  <si>
    <t>ACEFGHIJ</t>
  </si>
  <si>
    <t>ACDHIJKL</t>
  </si>
  <si>
    <t>ACDGIJKL</t>
  </si>
  <si>
    <t>ACDGHJKL</t>
  </si>
  <si>
    <t>ACDGHIKL</t>
  </si>
  <si>
    <t>ACDGHIJL</t>
  </si>
  <si>
    <t>ACDGHIJK</t>
  </si>
  <si>
    <t>ACDFIJKL</t>
  </si>
  <si>
    <t>ACDFHJKL</t>
  </si>
  <si>
    <t>ACDFHIKL</t>
  </si>
  <si>
    <t>ACDFHIJL</t>
  </si>
  <si>
    <t>ACDFHIJK</t>
  </si>
  <si>
    <t>ACDFGJKL</t>
  </si>
  <si>
    <t>ACDFGIKL</t>
  </si>
  <si>
    <t>ACDFGIJL</t>
  </si>
  <si>
    <t>ACDFGIJK</t>
  </si>
  <si>
    <t>ACDFGHKL</t>
  </si>
  <si>
    <t>ACDFGHJL</t>
  </si>
  <si>
    <t>ACDFGHJK</t>
  </si>
  <si>
    <t>ACDFGHIL</t>
  </si>
  <si>
    <t>ACDFGHIK</t>
  </si>
  <si>
    <t>ACDFGHIJ</t>
  </si>
  <si>
    <t>ACDEIJKL</t>
  </si>
  <si>
    <t>ACDEHJKL</t>
  </si>
  <si>
    <t>ACDEHIKL</t>
  </si>
  <si>
    <t>ACDEHIJL</t>
  </si>
  <si>
    <t>ACDEHIJK</t>
  </si>
  <si>
    <t>ACDEGJKL</t>
  </si>
  <si>
    <t>ACDEGIKL</t>
  </si>
  <si>
    <t>ACDEGIJL</t>
  </si>
  <si>
    <t>ACDEGIJK</t>
  </si>
  <si>
    <t>ACDEGHKL</t>
  </si>
  <si>
    <t>ACDEGHJL</t>
  </si>
  <si>
    <t>ACDEGHJK</t>
  </si>
  <si>
    <t>ACDEGHIL</t>
  </si>
  <si>
    <t>ACDEGHIK</t>
  </si>
  <si>
    <t>ACDEGHIJ</t>
  </si>
  <si>
    <t>ACDEFJKL</t>
  </si>
  <si>
    <t>ACDEFIKL</t>
  </si>
  <si>
    <t>ACDEFIJL</t>
  </si>
  <si>
    <t>ACDEFIJK</t>
  </si>
  <si>
    <t>ACDEFHKL</t>
  </si>
  <si>
    <t>ACDEFHJL</t>
  </si>
  <si>
    <t>ACDEFHJK</t>
  </si>
  <si>
    <t>ACDEFHIL</t>
  </si>
  <si>
    <t>ACDEFHIK</t>
  </si>
  <si>
    <t>ACDEFHIJ</t>
  </si>
  <si>
    <t>ACDEFGKL</t>
  </si>
  <si>
    <t>ACDEFGJL</t>
  </si>
  <si>
    <t>ACDEFGJK</t>
  </si>
  <si>
    <t>ACDEFGIL</t>
  </si>
  <si>
    <t>ACDEFGIK</t>
  </si>
  <si>
    <t>ACDEFGIJ</t>
  </si>
  <si>
    <t>ACDEFGHL</t>
  </si>
  <si>
    <t>ACDEFGHK</t>
  </si>
  <si>
    <t>ACDEFGHJ</t>
  </si>
  <si>
    <t>ACDEFGHI</t>
  </si>
  <si>
    <t>ABGHIJKL</t>
  </si>
  <si>
    <t>ABFHIJKL</t>
  </si>
  <si>
    <t>ABFGIJKL</t>
  </si>
  <si>
    <t>ABFGHJKL</t>
  </si>
  <si>
    <t>ABFGHIKL</t>
  </si>
  <si>
    <t>ABFGHIJL</t>
  </si>
  <si>
    <t>ABFGHIJK</t>
  </si>
  <si>
    <t>ABEHIJKL</t>
  </si>
  <si>
    <t>ABEGIJKL</t>
  </si>
  <si>
    <t>ABEGHJKL</t>
  </si>
  <si>
    <t>ABEGHIKL</t>
  </si>
  <si>
    <t>ABEGHIJL</t>
  </si>
  <si>
    <t>ABEGHIJK</t>
  </si>
  <si>
    <t>ABEFIJKL</t>
  </si>
  <si>
    <t>ABEFHJKL</t>
  </si>
  <si>
    <t>ABEFHIKL</t>
  </si>
  <si>
    <t>ABEFHIJL</t>
  </si>
  <si>
    <t>ABEFHIJK</t>
  </si>
  <si>
    <t>ABEFGJKL</t>
  </si>
  <si>
    <t>ABEFGIKL</t>
  </si>
  <si>
    <t>ABEFGIJL</t>
  </si>
  <si>
    <t>ABEFGIJK</t>
  </si>
  <si>
    <t>ABEFGHKL</t>
  </si>
  <si>
    <t>ABEFGHJL</t>
  </si>
  <si>
    <t>ABEFGHJK</t>
  </si>
  <si>
    <t>ABEFGHIL</t>
  </si>
  <si>
    <t>ABEFGHIK</t>
  </si>
  <si>
    <t>ABEFGHIJ</t>
  </si>
  <si>
    <t>ABDHIJKL</t>
  </si>
  <si>
    <t>ABDGIJKL</t>
  </si>
  <si>
    <t>ABDGHJKL</t>
  </si>
  <si>
    <t>ABDGHIKL</t>
  </si>
  <si>
    <t>ABDGHIJL</t>
  </si>
  <si>
    <t>ABDGHIJK</t>
  </si>
  <si>
    <t>ABDFIJKL</t>
  </si>
  <si>
    <t>ABDFHJKL</t>
  </si>
  <si>
    <t>ABDFHIKL</t>
  </si>
  <si>
    <t>ABDFHIJL</t>
  </si>
  <si>
    <t>ABDFHIJK</t>
  </si>
  <si>
    <t>ABDFGJKL</t>
  </si>
  <si>
    <t>ABDFGIKL</t>
  </si>
  <si>
    <t>ABDFGIJL</t>
  </si>
  <si>
    <t>ABDFGIJK</t>
  </si>
  <si>
    <t>ABDFGHKL</t>
  </si>
  <si>
    <t>ABDFGHJL</t>
  </si>
  <si>
    <t>ABDFGHJK</t>
  </si>
  <si>
    <t>ABDFGHIL</t>
  </si>
  <si>
    <t>ABDFGHIK</t>
  </si>
  <si>
    <t>ABDFGHIJ</t>
  </si>
  <si>
    <t>ABDEIJKL</t>
  </si>
  <si>
    <t>ABDEHJKL</t>
  </si>
  <si>
    <t>ABDEHIKL</t>
  </si>
  <si>
    <t>ABDEHIJL</t>
  </si>
  <si>
    <t>ABDEHIJK</t>
  </si>
  <si>
    <t>ABDEGJKL</t>
  </si>
  <si>
    <t>ABDEGIKL</t>
  </si>
  <si>
    <t>ABDEGIJL</t>
  </si>
  <si>
    <t>ABDEGIJK</t>
  </si>
  <si>
    <t>ABDEGHKL</t>
  </si>
  <si>
    <t>ABDEGHJL</t>
  </si>
  <si>
    <t>ABDEGHJK</t>
  </si>
  <si>
    <t>ABDEGHIL</t>
  </si>
  <si>
    <t>ABDEGHIK</t>
  </si>
  <si>
    <t>ABDEGHIJ</t>
  </si>
  <si>
    <t>ABDEFJKL</t>
  </si>
  <si>
    <t>ABDEFIKL</t>
  </si>
  <si>
    <t>ABDEFIJL</t>
  </si>
  <si>
    <t>ABDEFIJK</t>
  </si>
  <si>
    <t>ABDEFHKL</t>
  </si>
  <si>
    <t>ABDEFHJL</t>
  </si>
  <si>
    <t>ABDEFHJK</t>
  </si>
  <si>
    <t>ABDEFHIL</t>
  </si>
  <si>
    <t>ABDEFHIK</t>
  </si>
  <si>
    <t>ABDEFHIJ</t>
  </si>
  <si>
    <t>ABDEFGKL</t>
  </si>
  <si>
    <t>ABDEFGJL</t>
  </si>
  <si>
    <t>ABDEFGJK</t>
  </si>
  <si>
    <t>ABDEFGIL</t>
  </si>
  <si>
    <t>ABDEFGIK</t>
  </si>
  <si>
    <t>ABDEFGIJ</t>
  </si>
  <si>
    <t>ABDEFGHL</t>
  </si>
  <si>
    <t>ABDEFGHK</t>
  </si>
  <si>
    <t>ABDEFGHJ</t>
  </si>
  <si>
    <t>ABDEFGHI</t>
  </si>
  <si>
    <t>ABCHIJKL</t>
  </si>
  <si>
    <t>ABCGIJKL</t>
  </si>
  <si>
    <t>ABCGHJKL</t>
  </si>
  <si>
    <t>ABCGHIKL</t>
  </si>
  <si>
    <t>ABCGHIJL</t>
  </si>
  <si>
    <t>ABCGHIJK</t>
  </si>
  <si>
    <t>ABCFIJKL</t>
  </si>
  <si>
    <t>ABCFHJKL</t>
  </si>
  <si>
    <t>ABCFHIKL</t>
  </si>
  <si>
    <t>ABCFHIJL</t>
  </si>
  <si>
    <t>ABCFHIJK</t>
  </si>
  <si>
    <t>ABCFGJKL</t>
  </si>
  <si>
    <t>ABCFGIKL</t>
  </si>
  <si>
    <t>ABCFGIJL</t>
  </si>
  <si>
    <t>ABCFGIJK</t>
  </si>
  <si>
    <t>ABCFGHKL</t>
  </si>
  <si>
    <t>ABCFGHJL</t>
  </si>
  <si>
    <t>ABCFGHJK</t>
  </si>
  <si>
    <t>ABCFGHIL</t>
  </si>
  <si>
    <t>ABCFGHIK</t>
  </si>
  <si>
    <t>ABCFGHIJ</t>
  </si>
  <si>
    <t>ABCEIJKL</t>
  </si>
  <si>
    <t>ABCEHJKL</t>
  </si>
  <si>
    <t>ABCEHIKL</t>
  </si>
  <si>
    <t>ABCEHIJL</t>
  </si>
  <si>
    <t>ABCEHIJK</t>
  </si>
  <si>
    <t>ABCEGJKL</t>
  </si>
  <si>
    <t>ABCEGIKL</t>
  </si>
  <si>
    <t>ABCEGIJL</t>
  </si>
  <si>
    <t>ABCEGIJK</t>
  </si>
  <si>
    <t>ABCEGHKL</t>
  </si>
  <si>
    <t>ABCEGHJL</t>
  </si>
  <si>
    <t>ABCEGHJK</t>
  </si>
  <si>
    <t>ABCEGHIL</t>
  </si>
  <si>
    <t>ABCEGHIK</t>
  </si>
  <si>
    <t>ABCEGHIJ</t>
  </si>
  <si>
    <t>ABCEFJKL</t>
  </si>
  <si>
    <t>ABCEFIKL</t>
  </si>
  <si>
    <t>ABCEFIJL</t>
  </si>
  <si>
    <t>ABCEFIJK</t>
  </si>
  <si>
    <t>ABCEFHKL</t>
  </si>
  <si>
    <t>ABCEFHJL</t>
  </si>
  <si>
    <t>ABCEFHJK</t>
  </si>
  <si>
    <t>ABCEFHIL</t>
  </si>
  <si>
    <t>ABCEFHIK</t>
  </si>
  <si>
    <t>ABCEFHIJ</t>
  </si>
  <si>
    <t>ABCEFGKL</t>
  </si>
  <si>
    <t>ABCEFGJL</t>
  </si>
  <si>
    <t>ABCEFGJK</t>
  </si>
  <si>
    <t>ABCEFGIL</t>
  </si>
  <si>
    <t>ABCEFGIK</t>
  </si>
  <si>
    <t>ABCEFGIJ</t>
  </si>
  <si>
    <t>ABCEFGHL</t>
  </si>
  <si>
    <t>ABCEFGHK</t>
  </si>
  <si>
    <t>ABCEFGHJ</t>
  </si>
  <si>
    <t>ABCEFGHI</t>
  </si>
  <si>
    <t>ABCDIJKL</t>
  </si>
  <si>
    <t>ABCDHJKL</t>
  </si>
  <si>
    <t>ABCDHIKL</t>
  </si>
  <si>
    <t>ABCDHIJL</t>
  </si>
  <si>
    <t>ABCDHIJK</t>
  </si>
  <si>
    <t>ABCDGJKL</t>
  </si>
  <si>
    <t>ABCDGIKL</t>
  </si>
  <si>
    <t>ABCDGIJL</t>
  </si>
  <si>
    <t>ABCDGIJK</t>
  </si>
  <si>
    <t>ABCDGHKL</t>
  </si>
  <si>
    <t>ABCDGHJL</t>
  </si>
  <si>
    <t>ABCDGHJK</t>
  </si>
  <si>
    <t>ABCDGHIL</t>
  </si>
  <si>
    <t>ABCDGHIK</t>
  </si>
  <si>
    <t>ABCDGHIJ</t>
  </si>
  <si>
    <t>ABCDFJKL</t>
  </si>
  <si>
    <t>ABCDFIKL</t>
  </si>
  <si>
    <t>ABCDFIJL</t>
  </si>
  <si>
    <t>ABCDFIJK</t>
  </si>
  <si>
    <t>ABCDFHKL</t>
  </si>
  <si>
    <t>ABCDFHJL</t>
  </si>
  <si>
    <t>ABCDFHJK</t>
  </si>
  <si>
    <t>ABCDFHIL</t>
  </si>
  <si>
    <t>ABCDFHIK</t>
  </si>
  <si>
    <t>ABCDFHIJ</t>
  </si>
  <si>
    <t>ABCDFGKL</t>
  </si>
  <si>
    <t>ABCDFGJL</t>
  </si>
  <si>
    <t>ABCDFGJK</t>
  </si>
  <si>
    <t>ABCDFGIL</t>
  </si>
  <si>
    <t>ABCDFGIK</t>
  </si>
  <si>
    <t>ABCDFGIJ</t>
  </si>
  <si>
    <t>ABCDFGHL</t>
  </si>
  <si>
    <t>ABCDFGHK</t>
  </si>
  <si>
    <t>ABCDFGHJ</t>
  </si>
  <si>
    <t>ABCDFGHI</t>
  </si>
  <si>
    <t>ABCDEJKL</t>
  </si>
  <si>
    <t>ABCDEIKL</t>
  </si>
  <si>
    <t>ABCDEIJL</t>
  </si>
  <si>
    <t>ABCDEIJK</t>
  </si>
  <si>
    <t>ABCDEHKL</t>
  </si>
  <si>
    <t>ABCDEHJL</t>
  </si>
  <si>
    <t>ABCDEHJK</t>
  </si>
  <si>
    <t>ABCDEHIL</t>
  </si>
  <si>
    <t>ABCDEHIK</t>
  </si>
  <si>
    <t>ABCDEHIJ</t>
  </si>
  <si>
    <t>ABCDEGKL</t>
  </si>
  <si>
    <t>ABCDEGJL</t>
  </si>
  <si>
    <t>ABCDEGJK</t>
  </si>
  <si>
    <t>ABCDEGIL</t>
  </si>
  <si>
    <t>ABCDEGIK</t>
  </si>
  <si>
    <t>ABCDEGIJ</t>
  </si>
  <si>
    <t>ABCDEGHL</t>
  </si>
  <si>
    <t>ABCDEGHK</t>
  </si>
  <si>
    <t>ABCDEGHJ</t>
  </si>
  <si>
    <t>ABCDEGHI</t>
  </si>
  <si>
    <t>ABCDEFKL</t>
  </si>
  <si>
    <t>ABCDEFJL</t>
  </si>
  <si>
    <t>ABCDEFJK</t>
  </si>
  <si>
    <t>ABCDEFIL</t>
  </si>
  <si>
    <t>ABCDEFIK</t>
  </si>
  <si>
    <t>ABCDEFIJ</t>
  </si>
  <si>
    <t>ABCDEFHL</t>
  </si>
  <si>
    <t>ABCDEFHK</t>
  </si>
  <si>
    <t>ABCDEFHJ</t>
  </si>
  <si>
    <t>ABCDEFHI</t>
  </si>
  <si>
    <t>ABCDEFGL</t>
  </si>
  <si>
    <t>ABCDEFGK</t>
  </si>
  <si>
    <t>ABCDEFGJ</t>
  </si>
  <si>
    <t>ABCDEFGI</t>
  </si>
  <si>
    <t>ABCDEFGH</t>
  </si>
  <si>
    <t>Key</t>
  </si>
  <si>
    <t>Sort</t>
  </si>
  <si>
    <t>Sorted combi</t>
  </si>
  <si>
    <t>translated from Poule to Country for V.Lookup:</t>
  </si>
  <si>
    <t>22.30</t>
  </si>
  <si>
    <t>20.00</t>
  </si>
  <si>
    <t>03.30</t>
  </si>
  <si>
    <t>W74</t>
  </si>
  <si>
    <t>W77</t>
  </si>
  <si>
    <t>W73</t>
  </si>
  <si>
    <t>W75</t>
  </si>
  <si>
    <t>W76</t>
  </si>
  <si>
    <t>W78</t>
  </si>
  <si>
    <t>W79</t>
  </si>
  <si>
    <t>W80</t>
  </si>
  <si>
    <t>W83</t>
  </si>
  <si>
    <t>W84</t>
  </si>
  <si>
    <t>W81</t>
  </si>
  <si>
    <t>W82</t>
  </si>
  <si>
    <t>W86</t>
  </si>
  <si>
    <t>W88</t>
  </si>
  <si>
    <t>W85</t>
  </si>
  <si>
    <t>W87</t>
  </si>
  <si>
    <t>W89</t>
  </si>
  <si>
    <t>W90</t>
  </si>
  <si>
    <t>W93</t>
  </si>
  <si>
    <t>W94</t>
  </si>
  <si>
    <t>W91</t>
  </si>
  <si>
    <t>W92</t>
  </si>
  <si>
    <t>W95</t>
  </si>
  <si>
    <t>W96</t>
  </si>
  <si>
    <t>W97</t>
  </si>
  <si>
    <t>W98</t>
  </si>
  <si>
    <t>W99</t>
  </si>
  <si>
    <t>W100</t>
  </si>
  <si>
    <t>W101</t>
  </si>
  <si>
    <t>W102</t>
  </si>
  <si>
    <t>Wereldkampioen</t>
  </si>
  <si>
    <t>Derde plaats</t>
  </si>
  <si>
    <t>V101</t>
  </si>
  <si>
    <t>V102</t>
  </si>
  <si>
    <t>Potindeling WK 2026</t>
  </si>
  <si>
    <t>Pot 1</t>
  </si>
  <si>
    <t>Pot 2</t>
  </si>
  <si>
    <t>Pot 3</t>
  </si>
  <si>
    <t>Pot 4</t>
  </si>
  <si>
    <t>Play-off Europa 1</t>
  </si>
  <si>
    <t>Play-off Europa 2</t>
  </si>
  <si>
    <t>Play-off Europa 3</t>
  </si>
  <si>
    <t>Play-off Europa 4</t>
  </si>
  <si>
    <t>Intercontinentale play-off 1</t>
  </si>
  <si>
    <t>Intercontinentale play-off 2</t>
  </si>
  <si>
    <t>10 punten</t>
  </si>
  <si>
    <t>Italie</t>
  </si>
  <si>
    <t>x</t>
  </si>
  <si>
    <t>Team</t>
  </si>
  <si>
    <t>Groep</t>
  </si>
  <si>
    <t>Outright_odds</t>
  </si>
  <si>
    <t>Exp_poulepunten</t>
  </si>
  <si>
    <t>P_kwalificatie_R32</t>
  </si>
  <si>
    <t>Exp_KO_wins(punten)</t>
  </si>
  <si>
    <t>Totale_exp_punten</t>
  </si>
  <si>
    <t>5.5</t>
  </si>
  <si>
    <t>7.27</t>
  </si>
  <si>
    <t>0.996</t>
  </si>
  <si>
    <t>1.88</t>
  </si>
  <si>
    <t>6.5</t>
  </si>
  <si>
    <t>0.995</t>
  </si>
  <si>
    <t>1.74</t>
  </si>
  <si>
    <t>ArgentiniÃ«</t>
  </si>
  <si>
    <t>9.0</t>
  </si>
  <si>
    <t>7.35</t>
  </si>
  <si>
    <t>0.997</t>
  </si>
  <si>
    <t>1.51</t>
  </si>
  <si>
    <t>BraziliÃ«</t>
  </si>
  <si>
    <t>7.1</t>
  </si>
  <si>
    <t>0.992</t>
  </si>
  <si>
    <t>13.0</t>
  </si>
  <si>
    <t>1.29</t>
  </si>
  <si>
    <t>6.77</t>
  </si>
  <si>
    <t>0.983</t>
  </si>
  <si>
    <t>1.5</t>
  </si>
  <si>
    <t>12.0</t>
  </si>
  <si>
    <t>6.91</t>
  </si>
  <si>
    <t>0.99</t>
  </si>
  <si>
    <t>1.33</t>
  </si>
  <si>
    <t>21.0</t>
  </si>
  <si>
    <t>6.76</t>
  </si>
  <si>
    <t>0.98</t>
  </si>
  <si>
    <t>1.06</t>
  </si>
  <si>
    <t>BelgiÃ«</t>
  </si>
  <si>
    <t>51.0</t>
  </si>
  <si>
    <t>0.979</t>
  </si>
  <si>
    <t>0.77</t>
  </si>
  <si>
    <t>81.0</t>
  </si>
  <si>
    <t>6.08</t>
  </si>
  <si>
    <t>0.949</t>
  </si>
  <si>
    <t>0.65</t>
  </si>
  <si>
    <t>101.0</t>
  </si>
  <si>
    <t>5.78</t>
  </si>
  <si>
    <t>0.934</t>
  </si>
  <si>
    <t>0.6</t>
  </si>
  <si>
    <t>41.0</t>
  </si>
  <si>
    <t>5.47</t>
  </si>
  <si>
    <t>0.952</t>
  </si>
  <si>
    <t>0.82</t>
  </si>
  <si>
    <t>5.59</t>
  </si>
  <si>
    <t>0.914</t>
  </si>
  <si>
    <t>0.63</t>
  </si>
  <si>
    <t>5.29</t>
  </si>
  <si>
    <t>0.955</t>
  </si>
  <si>
    <t>0.76</t>
  </si>
  <si>
    <t>29.0</t>
  </si>
  <si>
    <t>5.14</t>
  </si>
  <si>
    <t>0.927</t>
  </si>
  <si>
    <t>0.91</t>
  </si>
  <si>
    <t>5.16</t>
  </si>
  <si>
    <t>0.941</t>
  </si>
  <si>
    <t>0.75</t>
  </si>
  <si>
    <t>151.0</t>
  </si>
  <si>
    <t>4.98</t>
  </si>
  <si>
    <t>0.877</t>
  </si>
  <si>
    <t>0.5</t>
  </si>
  <si>
    <t>0.874</t>
  </si>
  <si>
    <t>4.65</t>
  </si>
  <si>
    <t>0.891</t>
  </si>
  <si>
    <t>0.58</t>
  </si>
  <si>
    <t>4.35</t>
  </si>
  <si>
    <t>0.836</t>
  </si>
  <si>
    <t>0.55</t>
  </si>
  <si>
    <t>201.0</t>
  </si>
  <si>
    <t>4.43</t>
  </si>
  <si>
    <t>0.852</t>
  </si>
  <si>
    <t>0.45</t>
  </si>
  <si>
    <t>251.0</t>
  </si>
  <si>
    <t>0.803</t>
  </si>
  <si>
    <t>0.4</t>
  </si>
  <si>
    <t>0.794</t>
  </si>
  <si>
    <t>0.47</t>
  </si>
  <si>
    <t>0.789</t>
  </si>
  <si>
    <t>KroatiÃ«</t>
  </si>
  <si>
    <t>4.23</t>
  </si>
  <si>
    <t>0.845</t>
  </si>
  <si>
    <t>0.56</t>
  </si>
  <si>
    <t>4.04</t>
  </si>
  <si>
    <t>0.747</t>
  </si>
  <si>
    <t>0.38</t>
  </si>
  <si>
    <t>3.72</t>
  </si>
  <si>
    <t>0.768</t>
  </si>
  <si>
    <t>0.42</t>
  </si>
  <si>
    <t>3.67</t>
  </si>
  <si>
    <t>0.723</t>
  </si>
  <si>
    <t>0.44</t>
  </si>
  <si>
    <t>3.61</t>
  </si>
  <si>
    <t>0.736</t>
  </si>
  <si>
    <t>3.32</t>
  </si>
  <si>
    <t>0.72</t>
  </si>
  <si>
    <t>401.0</t>
  </si>
  <si>
    <t>3.48</t>
  </si>
  <si>
    <t>0.676</t>
  </si>
  <si>
    <t>0.31</t>
  </si>
  <si>
    <t>3.25</t>
  </si>
  <si>
    <t>0.684</t>
  </si>
  <si>
    <t>0.36</t>
  </si>
  <si>
    <t>501.0</t>
  </si>
  <si>
    <t>3.22</t>
  </si>
  <si>
    <t>0.554</t>
  </si>
  <si>
    <t>0.25</t>
  </si>
  <si>
    <t>2.72</t>
  </si>
  <si>
    <t>0.442</t>
  </si>
  <si>
    <t>0.22</t>
  </si>
  <si>
    <t>2.71</t>
  </si>
  <si>
    <t>0.436</t>
  </si>
  <si>
    <t>0.21</t>
  </si>
  <si>
    <t>2.48</t>
  </si>
  <si>
    <t>0.394</t>
  </si>
  <si>
    <t>0.2</t>
  </si>
  <si>
    <t>AustraliÃ«</t>
  </si>
  <si>
    <t>451.0</t>
  </si>
  <si>
    <t>2.21</t>
  </si>
  <si>
    <t>0.306</t>
  </si>
  <si>
    <t>0.17</t>
  </si>
  <si>
    <t>Saoedi-ArabiÃ«</t>
  </si>
  <si>
    <t>1001.0</t>
  </si>
  <si>
    <t>2.22</t>
  </si>
  <si>
    <t>0.299</t>
  </si>
  <si>
    <t>0.13</t>
  </si>
  <si>
    <t>2.08</t>
  </si>
  <si>
    <t>0.262</t>
  </si>
  <si>
    <t>0.12</t>
  </si>
  <si>
    <t>TunesiÃ«</t>
  </si>
  <si>
    <t>1.72</t>
  </si>
  <si>
    <t>0.214</t>
  </si>
  <si>
    <t>KaapverdiÃ«</t>
  </si>
  <si>
    <t>1501.0</t>
  </si>
  <si>
    <t>1.73</t>
  </si>
  <si>
    <t>0.19</t>
  </si>
  <si>
    <t>0.09</t>
  </si>
  <si>
    <t>1.71</t>
  </si>
  <si>
    <t>0.186</t>
  </si>
  <si>
    <t>0.1</t>
  </si>
  <si>
    <t>1.63</t>
  </si>
  <si>
    <t>0.177</t>
  </si>
  <si>
    <t>751.0</t>
  </si>
  <si>
    <t>1.4</t>
  </si>
  <si>
    <t>0.138</t>
  </si>
  <si>
    <t>1.28</t>
  </si>
  <si>
    <t>0.119</t>
  </si>
  <si>
    <t>JordaniÃ«</t>
  </si>
  <si>
    <t>2501.0</t>
  </si>
  <si>
    <t>1.24</t>
  </si>
  <si>
    <t>0.04</t>
  </si>
  <si>
    <t>CuraÃ§ao</t>
  </si>
  <si>
    <t>1.02</t>
  </si>
  <si>
    <t>0.05</t>
  </si>
  <si>
    <t>0.03</t>
  </si>
  <si>
    <t>HaÃ¯ti</t>
  </si>
  <si>
    <t>1.0</t>
  </si>
  <si>
    <t>0.051</t>
  </si>
  <si>
    <t>kosten</t>
  </si>
  <si>
    <t>16e finale</t>
  </si>
  <si>
    <t>Di 30-6 03:00</t>
  </si>
  <si>
    <t>Za 4-7 19:00</t>
  </si>
  <si>
    <t>Do 9-7 22:00</t>
  </si>
  <si>
    <t>Di 14-7 21:00</t>
  </si>
  <si>
    <t>1e plek, route:</t>
  </si>
  <si>
    <t>Kans</t>
  </si>
  <si>
    <t>2e plek, route:</t>
  </si>
  <si>
    <t>Poulefase uitkomst</t>
  </si>
  <si>
    <t>Zo 19-7 21:00</t>
  </si>
  <si>
    <t>Ma 29-6 19:00</t>
  </si>
  <si>
    <t>Zo 5-7 22:00</t>
  </si>
  <si>
    <t>Za 11-7 23:00</t>
  </si>
  <si>
    <t>Wo 15-7 21:00</t>
  </si>
  <si>
    <t>3e plek en door, route 1:</t>
  </si>
  <si>
    <t>3e plek en door, route 2:</t>
  </si>
  <si>
    <t>3e plek en door, route 3:</t>
  </si>
  <si>
    <t>3e plek en door, route 4:</t>
  </si>
  <si>
    <t>3e plek en door, route 5:</t>
  </si>
  <si>
    <t>Nederland vervolgronde route opties</t>
  </si>
  <si>
    <t>Adoptielanden</t>
  </si>
  <si>
    <t>Adoptieland 1</t>
  </si>
  <si>
    <t>Adoptieland 2</t>
  </si>
  <si>
    <t>Minuut</t>
  </si>
  <si>
    <t>aantal opties</t>
  </si>
  <si>
    <t>Italie (NIR-WAL-BIH)</t>
  </si>
  <si>
    <t>Denemarken (CZE,IR,MKD)</t>
  </si>
  <si>
    <t>Turkije (KX,RO,SVK)</t>
  </si>
  <si>
    <t>Zweden/Polen (UKR/ALB)</t>
  </si>
  <si>
    <t>Bolivia (Iraq/Sur)</t>
  </si>
  <si>
    <t>Jamaica/Congo (NCL)</t>
  </si>
  <si>
    <t>Zwe/Pol</t>
  </si>
  <si>
    <t>Jam/COG</t>
  </si>
  <si>
    <t>Bol/IRQ</t>
  </si>
  <si>
    <t>Best</t>
  </si>
  <si>
    <t>4+1</t>
  </si>
  <si>
    <t>3+2</t>
  </si>
  <si>
    <t>Kosten</t>
  </si>
  <si>
    <t>Kijken of er tegen de tijd van eht WK nog namen absoluut bijmoeten.</t>
  </si>
  <si>
    <t>ⓘ</t>
  </si>
  <si>
    <t>Elite doelpuntenmaker</t>
  </si>
  <si>
    <t>Wildcard doelpuntenmaker 1</t>
  </si>
  <si>
    <t>Wildcard doelpuntenmaker 2</t>
  </si>
  <si>
    <t>Wildcard doelpuntenmaker 3</t>
  </si>
  <si>
    <t>Resterend Budget</t>
  </si>
  <si>
    <t>Keuze</t>
  </si>
  <si>
    <t>Puntenlijst - adoptielanden</t>
  </si>
  <si>
    <t>Degene die het dichtst bij de exacte minuut én seconde van het allereerste doelpunt van het WK zit, eindigt hoger in de stand.</t>
  </si>
  <si>
    <t>Om bij een gelijke stand in punten een duidelijke rangschikking te krijgen, gebruiken we de voorspelde tijd van de eerste goal op het WK als tiebreaker:</t>
  </si>
  <si>
    <t>(bijv. na 8:10 van de eerste helft), dan geldt dat als 98:10 totaal: 90 minuten voor de eerste wedstrijd en 8:10 in de tweede wedstrijd.</t>
  </si>
  <si>
    <t>Rondejoker 1</t>
  </si>
  <si>
    <t>Rondejoker 2</t>
  </si>
  <si>
    <t>Rondejoker 3</t>
  </si>
  <si>
    <t>Per speelronde in de poulefase kies je één Jokerwedstrijd.</t>
  </si>
  <si>
    <t>Rondejokers</t>
  </si>
  <si>
    <t>Het gaat hierbij om de tijd zoals deze wordt weergegeven op het moment van scoren.</t>
  </si>
  <si>
    <r>
      <t xml:space="preserve">Let op: de tweede helft begint weer bij 45:00, dus blessuretijd wordt </t>
    </r>
    <r>
      <rPr>
        <i/>
        <sz val="11"/>
        <color rgb="FF003865"/>
        <rFont val="Montserrat"/>
      </rPr>
      <t>niet</t>
    </r>
    <r>
      <rPr>
        <sz val="11"/>
        <color rgb="FF003865"/>
        <rFont val="Montserrat"/>
      </rPr>
      <t xml:space="preserve"> doorgerekend naar de tweede helft.</t>
    </r>
  </si>
  <si>
    <t xml:space="preserve"> vs </t>
  </si>
  <si>
    <t>SPEELRONDE 2</t>
  </si>
  <si>
    <t>SPEELRONDE 1</t>
  </si>
  <si>
    <t>SPEELRONDE 3</t>
  </si>
  <si>
    <t>Seconde</t>
  </si>
  <si>
    <t>Voorspelde uitslag</t>
  </si>
  <si>
    <t xml:space="preserve"> - </t>
  </si>
  <si>
    <t>Keuze en voorspelde uitslag</t>
  </si>
  <si>
    <t>Stap 1 - Vul de voorspellingen in</t>
  </si>
  <si>
    <t>Stap 2 - Lever de voorspellingen in</t>
  </si>
  <si>
    <t>Poule Standen</t>
  </si>
  <si>
    <t>Ranglijst nummers Drie</t>
  </si>
  <si>
    <t>Knock out fase - De Achtste Finales</t>
  </si>
  <si>
    <t>Knock out fase - De Zestiende Finales</t>
  </si>
  <si>
    <t>Knock out fase - De Kwartfinales</t>
  </si>
  <si>
    <t>Knock out fase - De Halve Finales</t>
  </si>
  <si>
    <t>Poulefase uitslagen</t>
  </si>
  <si>
    <t>r2</t>
  </si>
  <si>
    <t>r1</t>
  </si>
  <si>
    <t>r3</t>
  </si>
  <si>
    <t>Poulestanden</t>
  </si>
  <si>
    <t>a</t>
  </si>
  <si>
    <t>b</t>
  </si>
  <si>
    <t>c</t>
  </si>
  <si>
    <t>d</t>
  </si>
  <si>
    <t>f</t>
  </si>
  <si>
    <t>g</t>
  </si>
  <si>
    <t>h</t>
  </si>
  <si>
    <t>i</t>
  </si>
  <si>
    <t>j</t>
  </si>
  <si>
    <t>k</t>
  </si>
  <si>
    <t>l</t>
  </si>
  <si>
    <t>16e finalisten</t>
  </si>
  <si>
    <t>8e finalisten</t>
  </si>
  <si>
    <t>kwartfinalisten</t>
  </si>
  <si>
    <t>halve finalisten</t>
  </si>
  <si>
    <t>finalisten</t>
  </si>
  <si>
    <t>Verliezend finalist</t>
  </si>
  <si>
    <t>Verliezer troostfinale</t>
  </si>
  <si>
    <t>Winnaar troostfinale</t>
  </si>
  <si>
    <t>Knock out fase - De Finale en Troostfinale</t>
  </si>
  <si>
    <t>Mbappe</t>
  </si>
  <si>
    <t>Kane</t>
  </si>
  <si>
    <t>Haaland</t>
  </si>
  <si>
    <t>Yamal</t>
  </si>
  <si>
    <t>Wedstr.</t>
  </si>
  <si>
    <t>Zweden</t>
  </si>
  <si>
    <t>Irak</t>
  </si>
  <si>
    <t>IF(COUNTIF($AA$2:$AA$4,$D2)&gt;0, K2*2, K2)</t>
  </si>
  <si>
    <t>MEX</t>
  </si>
  <si>
    <t>CAN</t>
  </si>
  <si>
    <t>USA</t>
  </si>
  <si>
    <t>HAI</t>
  </si>
  <si>
    <t>PAN</t>
  </si>
  <si>
    <t>NED</t>
  </si>
  <si>
    <t>IVO</t>
  </si>
  <si>
    <t>ZWE</t>
  </si>
  <si>
    <t>SPA</t>
  </si>
  <si>
    <t>BEL</t>
  </si>
  <si>
    <t>OOS</t>
  </si>
  <si>
    <t>FRA</t>
  </si>
  <si>
    <t>ARG</t>
  </si>
  <si>
    <t>POR</t>
  </si>
  <si>
    <t>ENG</t>
  </si>
  <si>
    <t>GHA</t>
  </si>
  <si>
    <t>OEZ</t>
  </si>
  <si>
    <t>ZWI</t>
  </si>
  <si>
    <t>MAR</t>
  </si>
  <si>
    <t>SCH</t>
  </si>
  <si>
    <t>JAP</t>
  </si>
  <si>
    <t>ECU</t>
  </si>
  <si>
    <t>TUN</t>
  </si>
  <si>
    <t>EGY</t>
  </si>
  <si>
    <t>URU</t>
  </si>
  <si>
    <t>JOR</t>
  </si>
  <si>
    <t>SEN</t>
  </si>
  <si>
    <t>ALG</t>
  </si>
  <si>
    <t>CON</t>
  </si>
  <si>
    <t>KRO</t>
  </si>
  <si>
    <t>COL</t>
  </si>
  <si>
    <t>DUI</t>
  </si>
  <si>
    <t>NOR</t>
  </si>
  <si>
    <t>TSJ</t>
  </si>
  <si>
    <t>PAR</t>
  </si>
  <si>
    <t>TUR</t>
  </si>
  <si>
    <t>QAT</t>
  </si>
  <si>
    <t>ZAF</t>
  </si>
  <si>
    <t>KPV</t>
  </si>
  <si>
    <t>AUS</t>
  </si>
  <si>
    <t>BRA</t>
  </si>
  <si>
    <t>ZKO</t>
  </si>
  <si>
    <t>NZE</t>
  </si>
  <si>
    <t>IRK</t>
  </si>
  <si>
    <t>IRN</t>
  </si>
  <si>
    <t>CUR</t>
  </si>
  <si>
    <t>SAR</t>
  </si>
  <si>
    <t>BOS</t>
  </si>
  <si>
    <t>DR Congo</t>
  </si>
  <si>
    <t>Bosnië-Herzegovina</t>
  </si>
  <si>
    <t>Joker 1</t>
  </si>
  <si>
    <t>Joker 2</t>
  </si>
  <si>
    <t>Joker 3</t>
  </si>
  <si>
    <t>,</t>
  </si>
  <si>
    <t>Eerste WK Goal Tiebreak</t>
  </si>
  <si>
    <t>.</t>
  </si>
  <si>
    <t xml:space="preserve">ⓘ      </t>
  </si>
  <si>
    <t>Meer informatie of hulp nodig?</t>
  </si>
  <si>
    <t>De Poulefase voorspellingen</t>
  </si>
  <si>
    <t>1. Doelpuntenmakers</t>
  </si>
  <si>
    <t>Extra Voorspellingen</t>
  </si>
  <si>
    <t>Het voorspellen van welk land er door gaat naar de volgende ronde voor alle vervolgrondes van links naar rechts!</t>
  </si>
  <si>
    <t>2. Adoptielanden</t>
  </si>
  <si>
    <t>Het voorspellen van de poulefase in drie stappen!</t>
  </si>
  <si>
    <t>De Uitslagen per wedstrijd voorspellen, Het bepalen van de poulestanden en het bepalen van de 8 beste nummers drie in de poules die doorgaan!</t>
  </si>
  <si>
    <t>De Knock out fase voorspellingen</t>
  </si>
  <si>
    <t>Het keuzemenu aan landen en de kostprijs (aantal sterren) vind je hier:</t>
  </si>
  <si>
    <t>3. Joker Wedstrijden</t>
  </si>
  <si>
    <t>Per speelronde in de poulefase kies je een Jokerwedstrijd waar je dubbele punten mee behaald.</t>
  </si>
  <si>
    <t>Wedstrijd uit Speelronde 1</t>
  </si>
  <si>
    <t>Wedstrijd uit Speelronde 2</t>
  </si>
  <si>
    <t>Wedstrijd uit Speelronde 3</t>
  </si>
  <si>
    <t>Vijf extra keuzes die voor jou het verschil kunnen maken!</t>
  </si>
  <si>
    <t>1. Poulefase</t>
  </si>
  <si>
    <t>Subleagues</t>
  </si>
  <si>
    <t>1. Het voorspellen van de Poulefase</t>
  </si>
  <si>
    <t>- Je voorspelt de uitslagen van alle 72 groepswedstrijden</t>
  </si>
  <si>
    <t>- Op basis van je uitslagen, wordt de volledige eindstand van de poules bepaald. Deze kun je optioneel zelf aanpassen.</t>
  </si>
  <si>
    <t>- Op basis van je uitslagen, worden ook de beste nummers drie bepaald. De eerste 8 nummers drie plaatsen zich ook voor de knockout fase.</t>
  </si>
  <si>
    <t>2. Het voorspellen van de Knock-Out Fase</t>
  </si>
  <si>
    <t>De Enkhuizer Voetbalpool bestaat uit drie onderdelen.</t>
  </si>
  <si>
    <t>- Je voorspelt per ronde in de knock-out fase welk land er doorgaat .Tot je uiteindelijk uitkomt bij het voorspellen van de winnaar in de Finale en de Troostfinale.</t>
  </si>
  <si>
    <t>3. Het voorspellen van de Extra Voorspellingen</t>
  </si>
  <si>
    <t>- Je kiest vier doelpuntenmakers waarvan de Elite doelpuntenmaker uit een selectie van slechts 4 Elite spelers gekozen wordt.</t>
  </si>
  <si>
    <t xml:space="preserve">Je kiest minimaal één en maximaal twee landen om te adopteren, met een totaalbudget van vijf punten. </t>
  </si>
  <si>
    <t>Deze landen scoren extra punten voor jou wat oploopt wanneer zij punten behalen in de groepsfase en verder komen in het toernooi.</t>
  </si>
  <si>
    <t>- Met een budget van 5 punten, kies je twee adoptielanden die voor jou extra punten scoren. Alle landen zijn gecategoriseerd van 5 tot 1 punten.</t>
  </si>
  <si>
    <t>- Je kiest drie wedstrijden in de poulefase, één per ronde binnen de poulefase, die je dubbele punten opleveren als jouw voorspellingen uitkomen.</t>
  </si>
  <si>
    <t>- Met Koeman's Keuze kies je een veldspeler van het Nederlands elftal (dus geen keeper)waarvan jij verwacht dat die speler de meeste minuten gaat maken van Oranje dit WK.</t>
  </si>
  <si>
    <t>- En je voorspelt de minuut en seconden waarop jij verwacht dat de eerste goal valt dit WK. Deze voorspelling wordt bepaald als tiebreaker in het geval van gelijke punten in de tussenstand tussen deelnemers.</t>
  </si>
  <si>
    <t>Subleagues en Teams</t>
  </si>
  <si>
    <t>Ook tijdens deze editie van de Enkhuizer Voetbalpool is er weer de mogelijkheid om mee te doen in een subleague, waarin jij met je vrienden, familie en/of collega's de strijd aan kan gaan.</t>
  </si>
  <si>
    <t>Zo werkt de Enkhuizer Voetbalpool - In het kort</t>
  </si>
  <si>
    <t>Klik op de knoppen hieronder om naar de uitleg te gaan die jij zoekt.</t>
  </si>
  <si>
    <t>Bij het inleveren van dit bestand op de website, krijg je de keuze om een Subleague of meerdere Subleagues aan te geven. Wanneer je dit invult, word je automatisch aan die groep toegevoegd.</t>
  </si>
  <si>
    <t>Er zijn geen prijzen te verdienen met de Subleagues. Maar zeg nou zelf, als jij de winnaar bent van je vriendengroep of werkgever, heb je dan verder nog een prijs nodig!?</t>
  </si>
  <si>
    <t>Waar je met Subleague geen prijzen kunt winnen, geldt dit wel voor Teams. Er wordt namelijk een separate Team ranking opgemaakt van de gemiddelde score van de deelnemers binnen het team.</t>
  </si>
  <si>
    <r>
      <t xml:space="preserve">Een team bestaat uit exact </t>
    </r>
    <r>
      <rPr>
        <b/>
        <sz val="11"/>
        <color rgb="FF003865"/>
        <rFont val="Montserrat"/>
      </rPr>
      <t xml:space="preserve">vier </t>
    </r>
    <r>
      <rPr>
        <sz val="11"/>
        <color rgb="FF003865"/>
        <rFont val="Montserrat"/>
      </rPr>
      <t>deelnemers. Geef bij het inleveen van dit bestand op de website simpelweg je Teamnaam aan en zorg ervoor dat je drie teamgenoten dit ook doen. En wie weet gaan jullie er met de Teamprijs vandoor!</t>
    </r>
  </si>
  <si>
    <r>
      <t xml:space="preserve">Teams - </t>
    </r>
    <r>
      <rPr>
        <b/>
        <sz val="12"/>
        <color rgb="FF00B050"/>
        <rFont val="Montserrat"/>
      </rPr>
      <t>Nieuw in de Enkhuizer Voetbalpool!</t>
    </r>
  </si>
  <si>
    <t>Zo werkt de Enkhuizer Voetbalpool - Uitgebreide uitleg</t>
  </si>
  <si>
    <t>Je vult hier alle 72 poulefase wedstrijden in. Per wedstrijd kunnen punten worden verdiend:</t>
  </si>
  <si>
    <t>- Voor het exact juist voorspellen van de uitslag (bijvoorbeeld: voorspelling 3-0, het wordt 3-0) verdien je 30 punten.</t>
  </si>
  <si>
    <t>- Voor het juist voorspellen van de toto-uitslag (bijvoorbeeld: voorspelling 2-1, het wordt 3-0) verdien je 20 punten.</t>
  </si>
  <si>
    <t>- In het geval van het juist voorspellen van de toto-uitslag bij een gelijkspel (bijvoorbeeld: voorspelling 1-1, het wordt 0-0) verdien je 25 punten.</t>
  </si>
  <si>
    <t>De rede hiervoor is dat de kans op een gelijkspel statistisch kleiner is en daardoor het invullen van een gelijkspel niet wordt ontmoedigd.</t>
  </si>
  <si>
    <t>Bij het exact juist voorspellen van een gelijkspel, blijft het aantal te behalen punten wel gelijk met 30 punten, en ontvang je dus geen extra punten.</t>
  </si>
  <si>
    <t>Met de voorspellingen van de wedstrijden, bepaal je automatisch de volledige eindstand van elke poule. Wel is deze handmatig aan te passen.</t>
  </si>
  <si>
    <t>De eindstanden van de poules worden namelijk doorgerrekend op basis van doelsaldo en vervolgens doelpunten voor. Echter, dit WK gaat onderling resultaat vóór doelsaldo.</t>
  </si>
  <si>
    <t>Dit is helaas niet als zodanig te verwerken, en om die rede kun je ook gemakkelijk de volgorde van de eindstand naar eigen wens aanpassen. Ookal matched dit niet met je ingevulde uitslagen.</t>
  </si>
  <si>
    <t>Voor iedere juist voorspelde positie van een land in een poule ontvang je  15 punten. Zodoende kun je 60 punten per poule behalen met het goed voorspellen van de eindstanden.</t>
  </si>
  <si>
    <t>Met de voorspellingen van de wedstrijden, worden ook de nummers drie in iedere poule bepaald. Op basis van deze 12 nummers drie, plaatsen de beste 8 zich voor de k-o fase.</t>
  </si>
  <si>
    <t>Deze 8 worden bepaald op punten en vervolgens doelsaldo en doelpunten voor.</t>
  </si>
  <si>
    <t>Ook hier kun je handmatig wijzigingen maken als je liever andere landen die derde zijn geworden terugziet in jouw voorspellingen voor de 16e finales van de k-o fase.</t>
  </si>
  <si>
    <t>1.3 Poulefase - Beste nummers drie</t>
  </si>
  <si>
    <t>1.2 Poulefase - Eindstanden</t>
  </si>
  <si>
    <t>1.1 Poulefase - Wedstrijden voorspellen</t>
  </si>
  <si>
    <t>2. Knock-Out fase</t>
  </si>
  <si>
    <t>2.1 Knockout fase - landen voorspellen</t>
  </si>
  <si>
    <t>In tegenstelling tot de poulefase, voorspel je in de knock-out fase enkel wie er doorgaat ipv de uitslagen.</t>
  </si>
  <si>
    <t>De rede hiervoor is dat nog niet bekend is welke landen elkaar precies gaan ontmoeten. Daardoor kan het voorkomen dat je andere uitslagen zou voorspellen voor wedstrijden die uiteindelijk niet worden gespeeld.</t>
  </si>
  <si>
    <t>Om dit eerlijk en overzichtelijk te houden, voorspel je in de knock-out fase daarom uitsluitend welk land doorgaat naar de volgende ronde.</t>
  </si>
  <si>
    <t>De zestiende finales: 15 punten, achtste finales: 40 punten, kwartfinales: 70 punten, halve finales: 100 punten, finale: 125 punten.</t>
  </si>
  <si>
    <t>En daarnaast het exact eindigen op de: vierde plaats: 25 punten, derde plaats: 35 punten, verliezend finalist: 50 punten, Wereldkampioen: 150 punten</t>
  </si>
  <si>
    <t>3. Extra voorspellingen</t>
  </si>
  <si>
    <t>3.1 Doelpuntenmakers</t>
  </si>
  <si>
    <t>3.1.1 Elite Doelpuntenmakers</t>
  </si>
  <si>
    <t>De Elite doelpuntenmaker komt uit een vaste selectie van vier topspelers, dit is een strikte keuzelijst waar je er maar één van mag kiezen. Kies dus zorgvuldig!</t>
  </si>
  <si>
    <t>Om meer diversiteit te krijgen in de gekozen doelpuntenmakers, is voor deze opzet gekozen. Wat we hebben geleerd uit vorige edities, is namelijk dat er veelal dezelfde aanvallers worden gekozen.</t>
  </si>
  <si>
    <t>3.1.2 Wildcard Doelpuntenmakers</t>
  </si>
  <si>
    <t>De drie Wildcard doelpuntenmakers zijn vrij keuzes buiten de vier topspelers. Je kiest dus andere spelers dan de genoemde vier topspelers.</t>
  </si>
  <si>
    <t>Kies hier dus drie spelers naar keuze die niet in het Elite Doelpuntenmakers Keuzemenu voorkomen.</t>
  </si>
  <si>
    <t>Er is geen verschil tussen je 1e, 2e of 3e Wildcard Doelpuntenmaker keuze.</t>
  </si>
  <si>
    <t>Voor elk doelpunt dat één van jouw doelpuntenmakers scoort, ontvang je 15 punten.</t>
  </si>
  <si>
    <t>Hier kies je één speler uit het Elite Doelpuntenmakers keuzemen.</t>
  </si>
  <si>
    <t>3.2 Adoptielanden</t>
  </si>
  <si>
    <t>Zogezegd bestaat je budget uit 5 punten. Alle deelnemers aan het WK zijn onderverdeeld in vijf klasses, met een kostprijs van 5 tot 1 punten.</t>
  </si>
  <si>
    <t>Je kunt er voor kiezen om 1 land van 5 punten te selecteren, waarmee je een topland kunt kiezen. Een andere strategie is om een combinatie van 2 landen te kiezen, bvb van 4 en 1 punten of 3 en 2 punten.</t>
  </si>
  <si>
    <t>Ga voor jezelf na van welke landen jij het meest verwacht, en welke combinatie van land of landen jij denkt dat het de meeste punten oplevert!</t>
  </si>
  <si>
    <t>De puntentelling is als volgt: 10 punten per punt in de poulefase, ofwel maximaal 90 punten in de poulefase. Vervolgens krijg je 15 punten extra per ronde dat het land behaald in de knock-out fase.</t>
  </si>
  <si>
    <t>Dit betekend dat er in de knock-out fase nog eens 75 punten (vijf rondes x 15 punten) zijn te behalen.</t>
  </si>
  <si>
    <t>Let op: met het winnen van de finale en/of troostfinale zijn geen punten te verdienen.</t>
  </si>
  <si>
    <t>3.3 Joker Wedstrijden</t>
  </si>
  <si>
    <t>De punten die je in die specifieke joker wedstrijden behaald met doelpuntenmakers en/of adoptieland punten, worden uiteraard niet verdubbeld.</t>
  </si>
  <si>
    <t>Je kiest in totaal drie Jokerwedstrijden: één per speelronde in de groepsfase.</t>
  </si>
  <si>
    <t>Voor de gekozen wedstrijd worden de behaalde punten voor de uitslag die je in de poulefase hebt voorspelt, automatisch verdubbeld.</t>
  </si>
  <si>
    <t>Je krijgt immers 15 punten per goed voorspelt land in de 16e finales. Dit betreffen 32 landen die bestaan uit 12x nummers 1 en 2 en de 8 beste nummers 3.</t>
  </si>
  <si>
    <t>Per land wat je goed voorspelt naar de volgende ronde levert je punten op. Dit loopt als volgt op. Het bereiken van:</t>
  </si>
  <si>
    <t>Bijvoorbeeld: je voorspelt 2-1 als uitslag maar het wordt 20. Normaliter ontvang je in dit geval 20 punten. Maar omdat je het als jokerwedstrijd hebt geselecteerd, ontvang je 40 punten!</t>
  </si>
  <si>
    <t>Speler</t>
  </si>
  <si>
    <t>Player of the Tournament</t>
  </si>
  <si>
    <t>4. Winnaar Golden Ball</t>
  </si>
  <si>
    <t>Welke speler wordt uitgeroepen tot Speler van het WK en wint daarmee de 'Golden Ball'?</t>
  </si>
  <si>
    <t>3.4 Winnaar Golden Ball</t>
  </si>
  <si>
    <t>Bij deze extra voorspelling voorspel je welke speler wordt uitgeroepen tot winnaar van de FIFA World Cup Golden Ball, de officiële prijs voor de beste speler van het WK.</t>
  </si>
  <si>
    <t>De Golden Ball wordt na afloop van het toernooi toegekend aan de speler die volgens de FIFA en internationale media de grootste sportieve impact heeft gehad gedurende het hele WK.</t>
  </si>
  <si>
    <t>De speler hoeft niet per se wereldkampioen te worden om deze prijs te winnen. In eerdere toernooien is de Golden Ball ook toegekend aan spelers van verliezende finalisten of halvefinalisten.</t>
  </si>
  <si>
    <t>Wordt jouw gekozen speler uitgeroepen tot winnaar van de Golden Ball, dan ontvang je deze punten; zo niet, dan ontvang je geen punten voor deze voorspelling.</t>
  </si>
  <si>
    <t>Deze voorspelling levert een vast aantal punten op van 75.</t>
  </si>
  <si>
    <t>De officiële FIFA‑uitslag direct na afloop van de WK-Finale is hierbij altijd leidend.</t>
  </si>
  <si>
    <t>3.5 Eerste WK-Goal (tiebreaker)</t>
  </si>
  <si>
    <t>5. Eerste WK-Goal (tiebreaker)</t>
  </si>
  <si>
    <t>De voorspelling van het moment dat de eerste goal valt dit WK, wordt gebruikt als tiebreaker om bij een gelijke stand te bepalen wie hoger staat in het klassement.</t>
  </si>
  <si>
    <r>
      <rPr>
        <i/>
        <sz val="11"/>
        <color rgb="FF003865"/>
        <rFont val="Montserrat"/>
      </rPr>
      <t xml:space="preserve">Voorbeeld 1: </t>
    </r>
    <r>
      <rPr>
        <sz val="11"/>
        <color rgb="FF003865"/>
        <rFont val="Montserrat"/>
      </rPr>
      <t>Wordt er in de eerste helft 5 minuten blessuretijd gegeven en valt de goal in de 49e minuut en 25 seconden, dan is 49:25 de officiële tijd.</t>
    </r>
  </si>
  <si>
    <r>
      <rPr>
        <i/>
        <sz val="11"/>
        <color rgb="FF003865"/>
        <rFont val="Montserrat"/>
      </rPr>
      <t xml:space="preserve">Voorbeeld 2: </t>
    </r>
    <r>
      <rPr>
        <sz val="11"/>
        <color rgb="FF003865"/>
        <rFont val="Montserrat"/>
      </rPr>
      <t>Als je denkt dat de eerste wedstrijd in 0‑0 eindigt en de eerste goal van het toernooi pas in de tweede wedstrijd valt,</t>
    </r>
  </si>
  <si>
    <t>Punten</t>
  </si>
  <si>
    <t>Exact juiste uitslag</t>
  </si>
  <si>
    <t>Juiste toto (gelijkspel)</t>
  </si>
  <si>
    <t>Juiste toto (Winst/Verlies)</t>
  </si>
  <si>
    <t>Land op juiste positie in poule</t>
  </si>
  <si>
    <t>Bereikt zestiende finales</t>
  </si>
  <si>
    <t>Bereikt achtste finales</t>
  </si>
  <si>
    <t>Bereikt kwartfinales</t>
  </si>
  <si>
    <t>Bereikt halve finales</t>
  </si>
  <si>
    <t>Bereikt finale</t>
  </si>
  <si>
    <t>Elk gescoord doelpunt (per speler)</t>
  </si>
  <si>
    <t>Per punt in de poulefase</t>
  </si>
  <si>
    <t>Per behaalde knock-out ronde</t>
  </si>
  <si>
    <t>Jokerwedstrijd</t>
  </si>
  <si>
    <t>X2</t>
  </si>
  <si>
    <t>Geen punten te verdienen. Slechts bepalend bij een gelijke stand tussen deelnemers.</t>
  </si>
  <si>
    <t>Puntentelling overzicht</t>
  </si>
  <si>
    <t>De Doelpuntenmakers, Adoptielanden, Jokerwedstrijden, The Golden Boot en de eerste WK-goal Tiebreaker!</t>
  </si>
  <si>
    <t>Golden Boot</t>
  </si>
  <si>
    <t>Voor elk doelpunt dat een doelpuntenmaker scoort, ontvang je punten.</t>
  </si>
  <si>
    <t>Winnaar Golden Ball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</si>
</sst>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d/m;@"/>
    <numFmt numFmtId="165" formatCode="_ * #,##0.000_ ;_ * \-#,##0.000_ ;_ * &quot;-&quot;??_ ;_ @_ "/>
    <numFmt numFmtId="166" formatCode="_ * #,##0.0000_ ;_ * \-#,##0.0000_ ;_ * &quot;-&quot;??_ ;_ @_ "/>
  </numFmts>
  <fonts count="78">
    <font>
      <sz val="11"/>
      <color theme="1"/>
      <name val="Calibri"/>
      <family val="2"/>
      <scheme val="minor"/>
    </font>
    <font>
      <u/>
      <sz val="11"/>
      <color theme="10"/>
      <name val="Calibri"/>
      <family val="2"/>
      <scheme val="minor"/>
    </font>
    <font>
      <b/>
      <sz val="11"/>
      <color rgb="FF002060"/>
      <name val="Sans serif"/>
    </font>
    <font>
      <b/>
      <sz val="11"/>
      <color rgb="FF1B5E20"/>
      <name val="Calibri"/>
      <family val="2"/>
      <scheme val="minor"/>
    </font>
    <font>
      <b/>
      <sz val="14"/>
      <color rgb="FF1B5E20"/>
      <name val="Calibri"/>
      <family val="2"/>
      <scheme val="minor"/>
    </font>
    <font>
      <i/>
      <sz val="12"/>
      <color rgb="FFD4AF37"/>
      <name val="Calibri"/>
      <family val="2"/>
      <scheme val="minor"/>
    </font>
    <font>
      <b/>
      <sz val="20"/>
      <color rgb="FF1B5E20"/>
      <name val="Calibri"/>
      <family val="2"/>
      <scheme val="minor"/>
    </font>
    <font>
      <sz val="11"/>
      <color theme="1"/>
      <name val="Montserrat"/>
    </font>
    <font>
      <i/>
      <sz val="12"/>
      <color rgb="FF56042C"/>
      <name val="Montserrat"/>
    </font>
    <font>
      <sz val="11"/>
      <color rgb="FF003865"/>
      <name val="Montserrat"/>
    </font>
    <font>
      <b/>
      <sz val="11"/>
      <color rgb="FF002060"/>
      <name val="Montserrat"/>
    </font>
    <font>
      <b/>
      <sz val="11"/>
      <color theme="1"/>
      <name val="Montserrat"/>
    </font>
    <font>
      <sz val="10"/>
      <color theme="1"/>
      <name val="Montserrat"/>
    </font>
    <font>
      <sz val="11"/>
      <color theme="1"/>
      <name val="MoolBoran"/>
      <family val="2"/>
    </font>
    <font>
      <b/>
      <sz val="11"/>
      <color rgb="FF1B5E20"/>
      <name val="MoolBoran"/>
      <family val="2"/>
    </font>
    <font>
      <i/>
      <sz val="12"/>
      <color rgb="FFD4AF37"/>
      <name val="MoolBoran"/>
      <family val="2"/>
    </font>
    <font>
      <b/>
      <sz val="11"/>
      <color theme="0"/>
      <name val="MoolBoran"/>
      <family val="2"/>
    </font>
    <font>
      <u/>
      <sz val="11"/>
      <color theme="10"/>
      <name val="MoolBoran"/>
      <family val="2"/>
    </font>
    <font>
      <b/>
      <sz val="12"/>
      <color rgb="FF003865"/>
      <name val="Montserrat"/>
    </font>
    <font>
      <b/>
      <sz val="12"/>
      <color theme="0"/>
      <name val="Calibri"/>
      <family val="2"/>
      <scheme val="minor"/>
    </font>
    <font>
      <b/>
      <sz val="11"/>
      <color rgb="FFF2C300"/>
      <name val="MS Reference Sans Serif"/>
      <family val="2"/>
    </font>
    <font>
      <b/>
      <sz val="16"/>
      <color rgb="FF003865"/>
      <name val="MS Reference Sans Serif"/>
      <family val="2"/>
    </font>
    <font>
      <sz val="11"/>
      <color rgb="FFFF0000"/>
      <name val="Montserrat"/>
    </font>
    <font>
      <sz val="11"/>
      <color theme="0"/>
      <name val="Montserrat"/>
    </font>
    <font>
      <b/>
      <sz val="11"/>
      <color rgb="FF003865"/>
      <name val="Montserrat"/>
    </font>
    <font>
      <sz val="10"/>
      <color theme="0"/>
      <name val="Segoe UI"/>
      <family val="2"/>
    </font>
    <font>
      <sz val="10"/>
      <color theme="0"/>
      <name val="Montserrat"/>
    </font>
    <font>
      <sz val="9"/>
      <color theme="0"/>
      <name val="Segoe UI"/>
      <family val="2"/>
    </font>
    <font>
      <b/>
      <sz val="11"/>
      <color theme="0"/>
      <name val="Segoe UI"/>
      <family val="2"/>
    </font>
    <font>
      <b/>
      <sz val="11"/>
      <color theme="0"/>
      <name val="Montserrat"/>
    </font>
    <font>
      <sz val="11"/>
      <color theme="1"/>
      <name val="Calibri"/>
      <family val="2"/>
      <scheme val="minor"/>
    </font>
    <font>
      <b/>
      <sz val="11"/>
      <color rgb="FFFF0000"/>
      <name val="Montserrat"/>
    </font>
    <font>
      <b/>
      <sz val="10"/>
      <color rgb="FF003865"/>
      <name val="Montserrat"/>
    </font>
    <font>
      <sz val="10"/>
      <color rgb="FF003865"/>
      <name val="Montserrat"/>
    </font>
    <font>
      <b/>
      <sz val="18"/>
      <color rgb="FF003865"/>
      <name val="Montserrat"/>
    </font>
    <font>
      <b/>
      <sz val="12"/>
      <color rgb="FF202122"/>
      <name val="Arial"/>
      <family val="2"/>
    </font>
    <font>
      <b/>
      <sz val="11"/>
      <color rgb="FF202122"/>
      <name val="Arial"/>
      <family val="2"/>
    </font>
    <font>
      <sz val="12"/>
      <color rgb="FF202122"/>
      <name val="Arial"/>
      <family val="2"/>
    </font>
    <font>
      <sz val="11"/>
      <name val="Montserrat"/>
    </font>
    <font>
      <sz val="8"/>
      <name val="Calibri"/>
      <family val="2"/>
      <scheme val="minor"/>
    </font>
    <font>
      <b/>
      <sz val="11"/>
      <color theme="1"/>
      <name val="Calibri"/>
      <family val="2"/>
      <scheme val="minor"/>
    </font>
    <font>
      <sz val="11"/>
      <color theme="1"/>
      <name val="Segoe UI"/>
      <family val="2"/>
    </font>
    <font>
      <b/>
      <sz val="18"/>
      <color theme="3" tint="0.39997558519241921"/>
      <name val="Segoe UI"/>
      <family val="2"/>
    </font>
    <font>
      <sz val="12"/>
      <color theme="0"/>
      <name val="Montserrat"/>
    </font>
    <font>
      <sz val="12"/>
      <color rgb="FF003865"/>
      <name val="Montserrat"/>
    </font>
    <font>
      <sz val="12"/>
      <color theme="1"/>
      <name val="Calibri"/>
      <family val="2"/>
      <scheme val="minor"/>
    </font>
    <font>
      <sz val="12"/>
      <color theme="1"/>
      <name val="Montserrat"/>
    </font>
    <font>
      <sz val="14"/>
      <color theme="0"/>
      <name val="Montserrat"/>
    </font>
    <font>
      <b/>
      <sz val="48"/>
      <color rgb="FF00B050"/>
      <name val="Montserrat"/>
    </font>
    <font>
      <i/>
      <sz val="11"/>
      <color theme="1"/>
      <name val="Calibri"/>
      <family val="2"/>
      <scheme val="minor"/>
    </font>
    <font>
      <b/>
      <i/>
      <sz val="18"/>
      <color rgb="FF304A5D"/>
      <name val="Arial"/>
      <family val="2"/>
    </font>
    <font>
      <i/>
      <sz val="11"/>
      <color rgb="FF003865"/>
      <name val="Montserrat"/>
    </font>
    <font>
      <i/>
      <sz val="11"/>
      <color theme="1"/>
      <name val="Montserrat"/>
    </font>
    <font>
      <i/>
      <sz val="12"/>
      <color rgb="FF212529"/>
      <name val="Arial"/>
      <family val="2"/>
    </font>
    <font>
      <b/>
      <i/>
      <sz val="11"/>
      <color rgb="FF212529"/>
      <name val="Arial"/>
      <family val="2"/>
    </font>
    <font>
      <i/>
      <sz val="11"/>
      <color rgb="FF212529"/>
      <name val="Arial"/>
      <family val="2"/>
    </font>
    <font>
      <b/>
      <sz val="16"/>
      <color rgb="FF003865"/>
      <name val="Montserrat"/>
    </font>
    <font>
      <b/>
      <sz val="11"/>
      <color rgb="FF00B050"/>
      <name val="Montserrat"/>
    </font>
    <font>
      <b/>
      <sz val="11"/>
      <color theme="9" tint="-0.249977111117893"/>
      <name val="Montserrat"/>
    </font>
    <font>
      <b/>
      <sz val="12"/>
      <color rgb="FFD4AF37"/>
      <name val="Montserrat"/>
    </font>
    <font>
      <b/>
      <sz val="18"/>
      <color rgb="FFD4AF37"/>
      <name val="Montserrat"/>
    </font>
    <font>
      <b/>
      <sz val="22"/>
      <color rgb="FFFF0000"/>
      <name val="Montserrat"/>
    </font>
    <font>
      <sz val="18"/>
      <color rgb="FFD4AF37"/>
      <name val="Montserrat"/>
    </font>
    <font>
      <sz val="11"/>
      <color rgb="FFFF0000"/>
      <name val="Calibri"/>
      <family val="2"/>
      <scheme val="minor"/>
    </font>
    <font>
      <sz val="11"/>
      <color theme="0"/>
      <name val="Segoe UI"/>
      <family val="2"/>
    </font>
    <font>
      <b/>
      <sz val="18"/>
      <color theme="1"/>
      <name val="Calibri"/>
      <family val="2"/>
      <scheme val="minor"/>
    </font>
    <font>
      <b/>
      <sz val="24"/>
      <color rgb="FFFF0000"/>
      <name val="Montserrat"/>
    </font>
    <font>
      <b/>
      <sz val="36"/>
      <color rgb="FFFF0000"/>
      <name val="Montserrat"/>
    </font>
    <font>
      <b/>
      <sz val="18"/>
      <color rgb="FFFF0000"/>
      <name val="Segoe UI"/>
      <family val="2"/>
    </font>
    <font>
      <sz val="14"/>
      <color theme="1"/>
      <name val="Montserrat"/>
    </font>
    <font>
      <i/>
      <sz val="14"/>
      <color rgb="FF003865"/>
      <name val="Montserrat"/>
    </font>
    <font>
      <b/>
      <sz val="12"/>
      <color rgb="FFFF0000"/>
      <name val="Montserrat"/>
    </font>
    <font>
      <sz val="16"/>
      <color rgb="FF003865"/>
      <name val="Montserrat"/>
    </font>
    <font>
      <b/>
      <sz val="20"/>
      <color rgb="FFD4AF37"/>
      <name val="Montserrat"/>
    </font>
    <font>
      <b/>
      <sz val="11"/>
      <color rgb="FFD4AF37"/>
      <name val="Montserrat"/>
    </font>
    <font>
      <b/>
      <sz val="12"/>
      <color rgb="FF00B050"/>
      <name val="Montserrat"/>
    </font>
    <font>
      <sz val="11"/>
      <color theme="0"/>
      <name val="Calibri"/>
      <family val="2"/>
      <scheme val="minor"/>
    </font>
    <font>
      <b/>
      <sz val="11"/>
      <color rgb="FFC00000"/>
      <name val="Montserrat"/>
    </font>
  </fonts>
  <fills count="22">
    <fill>
      <patternFill patternType="none"/>
    </fill>
    <fill>
      <patternFill patternType="gray125"/>
    </fill>
    <fill>
      <patternFill patternType="solid">
        <fgColor rgb="FFFEC310"/>
        <bgColor indexed="64"/>
      </patternFill>
    </fill>
    <fill>
      <patternFill patternType="solid">
        <fgColor theme="0" tint="-4.9989318521683403E-2"/>
        <bgColor indexed="64"/>
      </patternFill>
    </fill>
    <fill>
      <patternFill patternType="solid">
        <fgColor rgb="FFB5B5B5"/>
        <bgColor indexed="64"/>
      </patternFill>
    </fill>
    <fill>
      <patternFill patternType="solid">
        <fgColor theme="1"/>
        <bgColor indexed="64"/>
      </patternFill>
    </fill>
    <fill>
      <patternFill patternType="solid">
        <fgColor rgb="FF003865"/>
        <bgColor indexed="64"/>
      </patternFill>
    </fill>
    <fill>
      <patternFill patternType="solid">
        <fgColor rgb="FFFFFFFF"/>
        <bgColor indexed="64"/>
      </patternFill>
    </fill>
    <fill>
      <patternFill patternType="solid">
        <fgColor rgb="FFE6E6E6"/>
        <bgColor indexed="64"/>
      </patternFill>
    </fill>
    <fill>
      <patternFill patternType="solid">
        <fgColor rgb="FFF9D84A"/>
        <bgColor indexed="64"/>
      </patternFill>
    </fill>
    <fill>
      <patternFill patternType="solid">
        <fgColor rgb="FFF8F9FA"/>
        <bgColor indexed="64"/>
      </patternFill>
    </fill>
    <fill>
      <patternFill patternType="solid">
        <fgColor rgb="FFEAECF0"/>
        <bgColor indexed="64"/>
      </patternFill>
    </fill>
    <fill>
      <patternFill patternType="solid">
        <fgColor rgb="FFF2C300"/>
        <bgColor indexed="64"/>
      </patternFill>
    </fill>
    <fill>
      <patternFill patternType="solid">
        <fgColor rgb="FFFF9933"/>
        <bgColor indexed="64"/>
      </patternFill>
    </fill>
    <fill>
      <patternFill patternType="solid">
        <fgColor theme="9"/>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79998168889431442"/>
        <bgColor indexed="64"/>
      </patternFill>
    </fill>
  </fills>
  <borders count="40">
    <border>
      <left/>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3865"/>
      </left>
      <right/>
      <top style="thin">
        <color rgb="FF003865"/>
      </top>
      <bottom/>
      <diagonal/>
    </border>
    <border>
      <left/>
      <right/>
      <top style="thin">
        <color rgb="FF003865"/>
      </top>
      <bottom/>
      <diagonal/>
    </border>
    <border>
      <left/>
      <right style="thin">
        <color rgb="FF003865"/>
      </right>
      <top style="thin">
        <color rgb="FF003865"/>
      </top>
      <bottom/>
      <diagonal/>
    </border>
    <border>
      <left style="thin">
        <color rgb="FF003865"/>
      </left>
      <right/>
      <top/>
      <bottom/>
      <diagonal/>
    </border>
    <border>
      <left/>
      <right style="thin">
        <color rgb="FF003865"/>
      </right>
      <top/>
      <bottom/>
      <diagonal/>
    </border>
    <border>
      <left/>
      <right/>
      <top/>
      <bottom style="thin">
        <color rgb="FFE6E6E6"/>
      </bottom>
      <diagonal/>
    </border>
    <border>
      <left/>
      <right/>
      <top style="thin">
        <color rgb="FFE6E6E6"/>
      </top>
      <bottom/>
      <diagonal/>
    </border>
    <border>
      <left/>
      <right style="thin">
        <color rgb="FFE6E6E6"/>
      </right>
      <top style="thin">
        <color rgb="FFE6E6E6"/>
      </top>
      <bottom/>
      <diagonal/>
    </border>
    <border>
      <left/>
      <right style="thin">
        <color rgb="FFE6E6E6"/>
      </right>
      <top/>
      <bottom/>
      <diagonal/>
    </border>
    <border>
      <left/>
      <right style="thin">
        <color rgb="FFE6E6E6"/>
      </right>
      <top style="thin">
        <color rgb="FFE6E6E6"/>
      </top>
      <bottom style="thin">
        <color rgb="FFE6E6E6"/>
      </bottom>
      <diagonal/>
    </border>
    <border>
      <left/>
      <right style="thin">
        <color rgb="FFE6E6E6"/>
      </right>
      <top/>
      <bottom style="thin">
        <color rgb="FFE6E6E6"/>
      </bottom>
      <diagonal/>
    </border>
    <border>
      <left style="thin">
        <color rgb="FFE6E6E6"/>
      </left>
      <right style="thin">
        <color rgb="FFE6E6E6"/>
      </right>
      <top style="thin">
        <color rgb="FFE6E6E6"/>
      </top>
      <bottom style="thin">
        <color rgb="FFE6E6E6"/>
      </bottom>
      <diagonal/>
    </border>
    <border>
      <left/>
      <right style="medium">
        <color rgb="FFA2A9B1"/>
      </right>
      <top/>
      <bottom style="medium">
        <color rgb="FFA2A9B1"/>
      </bottom>
      <diagonal/>
    </border>
    <border>
      <left/>
      <right style="medium">
        <color rgb="FFA2A9B1"/>
      </right>
      <top/>
      <bottom/>
      <diagonal/>
    </border>
    <border>
      <left/>
      <right/>
      <top/>
      <bottom style="medium">
        <color rgb="FFA2A9B1"/>
      </bottom>
      <diagonal/>
    </border>
    <border>
      <left style="medium">
        <color rgb="FFA2A9B1"/>
      </left>
      <right style="medium">
        <color rgb="FFA2A9B1"/>
      </right>
      <top style="medium">
        <color rgb="FFA2A9B1"/>
      </top>
      <bottom/>
      <diagonal/>
    </border>
    <border>
      <left/>
      <right/>
      <top style="medium">
        <color rgb="FFA2A9B1"/>
      </top>
      <bottom/>
      <diagonal/>
    </border>
    <border>
      <left/>
      <right style="medium">
        <color rgb="FFA2A9B1"/>
      </right>
      <top style="medium">
        <color rgb="FFA2A9B1"/>
      </top>
      <bottom/>
      <diagonal/>
    </border>
    <border>
      <left style="medium">
        <color rgb="FFA2A9B1"/>
      </left>
      <right style="medium">
        <color rgb="FFA2A9B1"/>
      </right>
      <top/>
      <bottom/>
      <diagonal/>
    </border>
    <border>
      <left style="medium">
        <color rgb="FFA2A9B1"/>
      </left>
      <right style="medium">
        <color rgb="FFA2A9B1"/>
      </right>
      <top/>
      <bottom style="medium">
        <color rgb="FFA2A9B1"/>
      </bottom>
      <diagonal/>
    </border>
    <border>
      <left style="medium">
        <color rgb="FFA2A9B1"/>
      </left>
      <right/>
      <top style="medium">
        <color rgb="FFA2A9B1"/>
      </top>
      <bottom/>
      <diagonal/>
    </border>
    <border>
      <left style="medium">
        <color rgb="FFA2A9B1"/>
      </left>
      <right/>
      <top/>
      <bottom/>
      <diagonal/>
    </border>
    <border>
      <left style="medium">
        <color rgb="FFA2A9B1"/>
      </left>
      <right/>
      <top/>
      <bottom style="medium">
        <color rgb="FFA2A9B1"/>
      </bottom>
      <diagonal/>
    </border>
    <border>
      <left/>
      <right/>
      <top/>
      <bottom style="medium">
        <color rgb="FF000000"/>
      </bottom>
      <diagonal/>
    </border>
    <border>
      <left/>
      <right style="thin">
        <color theme="9"/>
      </right>
      <top/>
      <bottom/>
      <diagonal/>
    </border>
    <border>
      <left/>
      <right/>
      <top style="thin">
        <color rgb="FFE6E6E6"/>
      </top>
      <bottom style="thin">
        <color rgb="FFE6E6E6"/>
      </bottom>
      <diagonal/>
    </border>
    <border>
      <left/>
      <right/>
      <top/>
      <bottom style="medium">
        <color rgb="FFFF0000"/>
      </bottom>
      <diagonal/>
    </border>
    <border>
      <left/>
      <right style="thin">
        <color rgb="FFE6E6E6"/>
      </right>
      <top/>
      <bottom style="medium">
        <color rgb="FFFF0000"/>
      </bottom>
      <diagonal/>
    </border>
    <border>
      <left/>
      <right style="thin">
        <color rgb="FFE6E6E6"/>
      </right>
      <top style="thin">
        <color rgb="FFE6E6E6"/>
      </top>
      <bottom style="medium">
        <color rgb="FFFF0000"/>
      </bottom>
      <diagonal/>
    </border>
    <border>
      <left style="thin">
        <color theme="3"/>
      </left>
      <right style="thin">
        <color theme="3"/>
      </right>
      <top style="thin">
        <color theme="3"/>
      </top>
      <bottom style="thin">
        <color theme="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theme="3"/>
      </top>
      <bottom/>
      <diagonal/>
    </border>
    <border>
      <left/>
      <right/>
      <top/>
      <bottom style="thin">
        <color rgb="FF003865"/>
      </bottom>
      <diagonal/>
    </border>
    <border>
      <left/>
      <right/>
      <top/>
      <bottom style="thin">
        <color indexed="64"/>
      </bottom>
      <diagonal/>
    </border>
  </borders>
  <cellStyleXfs count="3">
    <xf numFmtId="0" fontId="0" fillId="0" borderId="0"/>
    <xf numFmtId="0" fontId="1" fillId="0" borderId="0" applyNumberFormat="0" applyFill="0" applyBorder="0" applyAlignment="0" applyProtection="0"/>
    <xf numFmtId="43" fontId="30" fillId="0" borderId="0" applyFont="0" applyFill="0" applyBorder="0" applyAlignment="0" applyProtection="0"/>
  </cellStyleXfs>
  <cellXfs count="280">
    <xf numFmtId="0" fontId="0" fillId="0" borderId="0" xfId="0"/>
    <xf numFmtId="0" fontId="2" fillId="2" borderId="1" xfId="0" applyFont="1" applyFill="1" applyBorder="1" applyAlignment="1" applyProtection="1">
      <alignment horizontal="left"/>
      <protection locked="0"/>
    </xf>
    <xf numFmtId="0" fontId="2" fillId="2" borderId="2" xfId="0" applyFont="1" applyFill="1" applyBorder="1" applyAlignment="1" applyProtection="1">
      <alignment horizontal="left"/>
      <protection locked="0"/>
    </xf>
    <xf numFmtId="0" fontId="2" fillId="2" borderId="3" xfId="0" applyFont="1" applyFill="1" applyBorder="1" applyAlignment="1" applyProtection="1">
      <alignment horizontal="left"/>
      <protection locked="0"/>
    </xf>
    <xf numFmtId="0" fontId="0" fillId="3" borderId="0" xfId="0" applyFill="1"/>
    <xf numFmtId="0" fontId="7" fillId="0" borderId="0" xfId="0" applyFont="1"/>
    <xf numFmtId="0" fontId="9" fillId="4" borderId="4" xfId="0" applyFont="1" applyFill="1" applyBorder="1" applyAlignment="1">
      <alignment horizontal="left"/>
    </xf>
    <xf numFmtId="0" fontId="7" fillId="0" borderId="0" xfId="0" applyFont="1" applyAlignment="1">
      <alignment vertical="center"/>
    </xf>
    <xf numFmtId="0" fontId="8" fillId="0" borderId="0" xfId="0" applyFont="1"/>
    <xf numFmtId="0" fontId="7" fillId="0" borderId="0" xfId="0" applyFont="1" applyAlignment="1">
      <alignment horizontal="left"/>
    </xf>
    <xf numFmtId="0" fontId="18" fillId="0" borderId="0" xfId="0" applyFont="1"/>
    <xf numFmtId="0" fontId="19" fillId="5" borderId="0" xfId="0" applyFont="1" applyFill="1"/>
    <xf numFmtId="0" fontId="9" fillId="4" borderId="4" xfId="0" applyFont="1" applyFill="1" applyBorder="1" applyAlignment="1">
      <alignment horizontal="center" vertical="center"/>
    </xf>
    <xf numFmtId="0" fontId="8" fillId="0" borderId="0" xfId="0" applyFont="1" applyAlignment="1">
      <alignment horizontal="left"/>
    </xf>
    <xf numFmtId="0" fontId="7" fillId="0" borderId="0" xfId="0" applyFont="1" applyAlignment="1">
      <alignment horizontal="center"/>
    </xf>
    <xf numFmtId="0" fontId="7" fillId="0" borderId="0" xfId="0" applyFont="1" applyAlignment="1">
      <alignment horizontal="center" vertical="center"/>
    </xf>
    <xf numFmtId="0" fontId="22" fillId="0" borderId="0" xfId="0" applyFont="1"/>
    <xf numFmtId="0" fontId="9" fillId="7" borderId="0" xfId="0" applyFont="1" applyFill="1" applyAlignment="1">
      <alignment horizontal="center" vertical="center"/>
    </xf>
    <xf numFmtId="0" fontId="9" fillId="8" borderId="0" xfId="0" applyFont="1" applyFill="1" applyAlignment="1">
      <alignment horizontal="center" vertical="center"/>
    </xf>
    <xf numFmtId="0" fontId="25" fillId="6" borderId="6" xfId="0" applyFont="1" applyFill="1" applyBorder="1" applyAlignment="1">
      <alignment horizontal="center" vertical="center"/>
    </xf>
    <xf numFmtId="0" fontId="27" fillId="6" borderId="6" xfId="0" applyFont="1" applyFill="1" applyBorder="1" applyAlignment="1">
      <alignment horizontal="center" vertical="center"/>
    </xf>
    <xf numFmtId="0" fontId="26" fillId="6" borderId="6" xfId="0" applyFont="1" applyFill="1" applyBorder="1" applyAlignment="1">
      <alignment horizontal="center" vertical="center"/>
    </xf>
    <xf numFmtId="0" fontId="28" fillId="6" borderId="7" xfId="0" quotePrefix="1" applyFont="1" applyFill="1" applyBorder="1" applyAlignment="1">
      <alignment horizontal="center" vertical="center"/>
    </xf>
    <xf numFmtId="0" fontId="7" fillId="0" borderId="0" xfId="0" applyFont="1" applyAlignment="1">
      <alignment horizontal="left" vertical="center"/>
    </xf>
    <xf numFmtId="164" fontId="9" fillId="7" borderId="0" xfId="0" quotePrefix="1" applyNumberFormat="1" applyFont="1" applyFill="1" applyAlignment="1">
      <alignment horizontal="center"/>
    </xf>
    <xf numFmtId="164" fontId="9" fillId="8" borderId="0" xfId="0" quotePrefix="1" applyNumberFormat="1" applyFont="1" applyFill="1" applyAlignment="1">
      <alignment horizontal="center"/>
    </xf>
    <xf numFmtId="0" fontId="24" fillId="7" borderId="0" xfId="0" applyFont="1" applyFill="1" applyAlignment="1">
      <alignment horizontal="center" vertical="center"/>
    </xf>
    <xf numFmtId="0" fontId="24" fillId="8" borderId="0" xfId="0" applyFont="1" applyFill="1" applyAlignment="1">
      <alignment horizontal="center" vertical="center"/>
    </xf>
    <xf numFmtId="20" fontId="9" fillId="8" borderId="0" xfId="0" applyNumberFormat="1" applyFont="1" applyFill="1" applyAlignment="1">
      <alignment horizontal="center"/>
    </xf>
    <xf numFmtId="1" fontId="9" fillId="8" borderId="0" xfId="0" applyNumberFormat="1" applyFont="1" applyFill="1" applyAlignment="1">
      <alignment horizontal="center"/>
    </xf>
    <xf numFmtId="20" fontId="9" fillId="7" borderId="0" xfId="0" applyNumberFormat="1" applyFont="1" applyFill="1" applyAlignment="1">
      <alignment horizontal="center"/>
    </xf>
    <xf numFmtId="1" fontId="9" fillId="7" borderId="0" xfId="0" applyNumberFormat="1" applyFont="1" applyFill="1" applyAlignment="1">
      <alignment horizontal="center"/>
    </xf>
    <xf numFmtId="164" fontId="9" fillId="7" borderId="10" xfId="0" quotePrefix="1" applyNumberFormat="1" applyFont="1" applyFill="1" applyBorder="1" applyAlignment="1">
      <alignment horizontal="center"/>
    </xf>
    <xf numFmtId="20" fontId="9" fillId="7" borderId="10" xfId="0" applyNumberFormat="1" applyFont="1" applyFill="1" applyBorder="1" applyAlignment="1">
      <alignment horizontal="center"/>
    </xf>
    <xf numFmtId="1" fontId="9" fillId="7" borderId="10" xfId="0" applyNumberFormat="1" applyFont="1" applyFill="1" applyBorder="1" applyAlignment="1">
      <alignment horizontal="center"/>
    </xf>
    <xf numFmtId="0" fontId="9" fillId="7" borderId="10" xfId="0" applyFont="1" applyFill="1" applyBorder="1" applyAlignment="1">
      <alignment horizontal="center" vertical="center"/>
    </xf>
    <xf numFmtId="0" fontId="9" fillId="8" borderId="0" xfId="0" applyFont="1" applyFill="1" applyAlignment="1">
      <alignment horizontal="left" vertical="center"/>
    </xf>
    <xf numFmtId="0" fontId="9" fillId="7" borderId="0" xfId="0" applyFont="1" applyFill="1" applyAlignment="1">
      <alignment horizontal="left" vertical="center"/>
    </xf>
    <xf numFmtId="0" fontId="9" fillId="7" borderId="10" xfId="0" applyFont="1" applyFill="1" applyBorder="1" applyAlignment="1">
      <alignment horizontal="left" vertical="center"/>
    </xf>
    <xf numFmtId="164" fontId="9" fillId="8" borderId="0" xfId="0" quotePrefix="1" applyNumberFormat="1" applyFont="1" applyFill="1" applyAlignment="1">
      <alignment horizontal="center" vertical="center"/>
    </xf>
    <xf numFmtId="164" fontId="9" fillId="7" borderId="0" xfId="0" quotePrefix="1" applyNumberFormat="1" applyFont="1" applyFill="1" applyAlignment="1">
      <alignment horizontal="center" vertical="center"/>
    </xf>
    <xf numFmtId="164" fontId="9" fillId="7" borderId="10" xfId="0" quotePrefix="1" applyNumberFormat="1" applyFont="1" applyFill="1" applyBorder="1" applyAlignment="1">
      <alignment horizontal="center" vertical="center"/>
    </xf>
    <xf numFmtId="0" fontId="23" fillId="6" borderId="0" xfId="0" applyFont="1" applyFill="1" applyAlignment="1">
      <alignment horizontal="center"/>
    </xf>
    <xf numFmtId="0" fontId="23" fillId="6" borderId="0" xfId="0" applyFont="1" applyFill="1" applyAlignment="1">
      <alignment horizontal="left"/>
    </xf>
    <xf numFmtId="0" fontId="23" fillId="0" borderId="0" xfId="0" applyFont="1"/>
    <xf numFmtId="0" fontId="23" fillId="6" borderId="0" xfId="0" applyFont="1" applyFill="1" applyAlignment="1">
      <alignment horizontal="center" wrapText="1"/>
    </xf>
    <xf numFmtId="0" fontId="10" fillId="9" borderId="14" xfId="0" applyFont="1" applyFill="1" applyBorder="1" applyAlignment="1" applyProtection="1">
      <alignment horizontal="center" vertical="center"/>
      <protection locked="0"/>
    </xf>
    <xf numFmtId="0" fontId="24" fillId="7" borderId="11" xfId="0" applyFont="1" applyFill="1" applyBorder="1" applyAlignment="1">
      <alignment horizontal="center" vertical="center"/>
    </xf>
    <xf numFmtId="0" fontId="9"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7" fillId="8" borderId="13" xfId="0" applyFont="1" applyFill="1" applyBorder="1" applyAlignment="1">
      <alignment horizontal="center" vertical="center"/>
    </xf>
    <xf numFmtId="0" fontId="7" fillId="7" borderId="13" xfId="0" applyFont="1" applyFill="1" applyBorder="1" applyAlignment="1">
      <alignment horizontal="center" vertical="center"/>
    </xf>
    <xf numFmtId="0" fontId="26" fillId="6" borderId="5" xfId="0" applyFont="1" applyFill="1" applyBorder="1" applyAlignment="1">
      <alignment horizontal="left" vertical="center"/>
    </xf>
    <xf numFmtId="0" fontId="22" fillId="0" borderId="0" xfId="0" applyFont="1" applyAlignment="1">
      <alignment horizontal="center"/>
    </xf>
    <xf numFmtId="0" fontId="11" fillId="0" borderId="0" xfId="0" applyFont="1" applyAlignment="1">
      <alignment horizontal="center"/>
    </xf>
    <xf numFmtId="0" fontId="31" fillId="0" borderId="0" xfId="0" applyFont="1" applyAlignment="1">
      <alignment horizontal="center"/>
    </xf>
    <xf numFmtId="0" fontId="26" fillId="6" borderId="5" xfId="0" applyFont="1" applyFill="1" applyBorder="1" applyAlignment="1">
      <alignment vertical="center"/>
    </xf>
    <xf numFmtId="0" fontId="7" fillId="0" borderId="0" xfId="0" applyFont="1" applyAlignment="1">
      <alignment wrapText="1"/>
    </xf>
    <xf numFmtId="0" fontId="7" fillId="0" borderId="0" xfId="0" applyFont="1" applyAlignment="1">
      <alignment horizontal="right"/>
    </xf>
    <xf numFmtId="0" fontId="26" fillId="6" borderId="8" xfId="0" applyFont="1" applyFill="1" applyBorder="1" applyAlignment="1">
      <alignment horizontal="left" vertical="center"/>
    </xf>
    <xf numFmtId="0" fontId="26" fillId="6" borderId="0" xfId="0" applyFont="1" applyFill="1" applyAlignment="1">
      <alignment horizontal="center" vertical="center"/>
    </xf>
    <xf numFmtId="0" fontId="25" fillId="6" borderId="0" xfId="0" applyFont="1" applyFill="1" applyAlignment="1">
      <alignment horizontal="center" vertical="center"/>
    </xf>
    <xf numFmtId="0" fontId="27" fillId="6" borderId="0" xfId="0" applyFont="1" applyFill="1" applyAlignment="1">
      <alignment horizontal="center" vertical="center"/>
    </xf>
    <xf numFmtId="0" fontId="28" fillId="6" borderId="9" xfId="0" quotePrefix="1" applyFont="1" applyFill="1" applyBorder="1" applyAlignment="1">
      <alignment horizontal="center" vertical="center"/>
    </xf>
    <xf numFmtId="0" fontId="12" fillId="0" borderId="0" xfId="0" applyFont="1" applyAlignment="1">
      <alignment horizontal="center"/>
    </xf>
    <xf numFmtId="43" fontId="7" fillId="0" borderId="0" xfId="2" applyFont="1" applyAlignment="1">
      <alignment horizontal="center"/>
    </xf>
    <xf numFmtId="165" fontId="7" fillId="0" borderId="0" xfId="2" applyNumberFormat="1" applyFont="1" applyAlignment="1">
      <alignment horizontal="center"/>
    </xf>
    <xf numFmtId="166" fontId="7" fillId="0" borderId="0" xfId="2" applyNumberFormat="1" applyFont="1" applyAlignment="1">
      <alignment horizontal="center"/>
    </xf>
    <xf numFmtId="0" fontId="29" fillId="6" borderId="0" xfId="0" applyFont="1" applyFill="1" applyAlignment="1">
      <alignment horizontal="center" vertical="center"/>
    </xf>
    <xf numFmtId="0" fontId="32" fillId="0" borderId="0" xfId="0" applyFont="1"/>
    <xf numFmtId="0" fontId="33" fillId="8" borderId="0" xfId="0" applyFont="1" applyFill="1" applyAlignment="1">
      <alignment horizontal="center" vertical="center"/>
    </xf>
    <xf numFmtId="0" fontId="10" fillId="9" borderId="16" xfId="0" applyFont="1" applyFill="1" applyBorder="1" applyAlignment="1" applyProtection="1">
      <alignment horizontal="center" vertical="center"/>
      <protection locked="0"/>
    </xf>
    <xf numFmtId="0" fontId="23" fillId="6" borderId="0" xfId="0" applyFont="1" applyFill="1" applyAlignment="1">
      <alignment horizontal="center" vertical="center"/>
    </xf>
    <xf numFmtId="0" fontId="35" fillId="11" borderId="18" xfId="0" applyFont="1" applyFill="1" applyBorder="1" applyAlignment="1">
      <alignment horizontal="center" vertical="center"/>
    </xf>
    <xf numFmtId="0" fontId="35" fillId="11" borderId="17" xfId="0" applyFont="1" applyFill="1" applyBorder="1" applyAlignment="1">
      <alignment horizontal="center" vertical="center"/>
    </xf>
    <xf numFmtId="0" fontId="37" fillId="10" borderId="17" xfId="0" applyFont="1" applyFill="1" applyBorder="1" applyAlignment="1">
      <alignment vertical="center"/>
    </xf>
    <xf numFmtId="0" fontId="35" fillId="10" borderId="17" xfId="0" applyFont="1" applyFill="1" applyBorder="1" applyAlignment="1">
      <alignment vertical="center"/>
    </xf>
    <xf numFmtId="0" fontId="35" fillId="11" borderId="21" xfId="0" applyFont="1" applyFill="1" applyBorder="1" applyAlignment="1">
      <alignment horizontal="center" vertical="center"/>
    </xf>
    <xf numFmtId="0" fontId="35" fillId="11" borderId="22" xfId="0" applyFont="1" applyFill="1" applyBorder="1" applyAlignment="1">
      <alignment horizontal="center" vertical="center"/>
    </xf>
    <xf numFmtId="0" fontId="35" fillId="11" borderId="0" xfId="0" applyFont="1" applyFill="1" applyAlignment="1">
      <alignment horizontal="center" vertical="center"/>
    </xf>
    <xf numFmtId="0" fontId="35" fillId="11" borderId="19" xfId="0" applyFont="1" applyFill="1" applyBorder="1" applyAlignment="1">
      <alignment horizontal="center" vertical="center"/>
    </xf>
    <xf numFmtId="0" fontId="35" fillId="11" borderId="24" xfId="0" applyFont="1" applyFill="1" applyBorder="1" applyAlignment="1">
      <alignment horizontal="center" vertical="center"/>
    </xf>
    <xf numFmtId="0" fontId="37" fillId="10" borderId="19" xfId="0" applyFont="1" applyFill="1" applyBorder="1" applyAlignment="1">
      <alignment vertical="center"/>
    </xf>
    <xf numFmtId="0" fontId="35" fillId="11" borderId="23" xfId="0" applyFont="1" applyFill="1" applyBorder="1" applyAlignment="1">
      <alignment horizontal="center" vertical="center"/>
    </xf>
    <xf numFmtId="0" fontId="35" fillId="10" borderId="18" xfId="0" applyFont="1" applyFill="1" applyBorder="1" applyAlignment="1">
      <alignment vertical="center"/>
    </xf>
    <xf numFmtId="0" fontId="37" fillId="10" borderId="18" xfId="0" applyFont="1" applyFill="1" applyBorder="1" applyAlignment="1">
      <alignment vertical="center"/>
    </xf>
    <xf numFmtId="0" fontId="37" fillId="10" borderId="0" xfId="0" applyFont="1" applyFill="1" applyAlignment="1">
      <alignment vertical="center"/>
    </xf>
    <xf numFmtId="164" fontId="38" fillId="8" borderId="0" xfId="0" quotePrefix="1" applyNumberFormat="1" applyFont="1" applyFill="1" applyAlignment="1">
      <alignment horizontal="center"/>
    </xf>
    <xf numFmtId="164" fontId="9" fillId="8" borderId="0" xfId="0" quotePrefix="1" applyNumberFormat="1" applyFont="1" applyFill="1" applyAlignment="1">
      <alignment horizontal="left" vertical="center"/>
    </xf>
    <xf numFmtId="9" fontId="9" fillId="8" borderId="0" xfId="0" quotePrefix="1" applyNumberFormat="1" applyFont="1" applyFill="1" applyAlignment="1">
      <alignment horizontal="left" vertical="center"/>
    </xf>
    <xf numFmtId="164" fontId="9" fillId="0" borderId="0" xfId="0" quotePrefix="1" applyNumberFormat="1" applyFont="1" applyAlignment="1">
      <alignment horizontal="left" vertical="center"/>
    </xf>
    <xf numFmtId="9" fontId="9" fillId="0" borderId="0" xfId="0" quotePrefix="1" applyNumberFormat="1" applyFont="1" applyAlignment="1">
      <alignment horizontal="left" vertical="center"/>
    </xf>
    <xf numFmtId="0" fontId="23" fillId="14" borderId="0" xfId="0" applyFont="1" applyFill="1" applyAlignment="1">
      <alignment horizontal="left"/>
    </xf>
    <xf numFmtId="0" fontId="0" fillId="0" borderId="0" xfId="0" applyAlignment="1">
      <alignment horizontal="right"/>
    </xf>
    <xf numFmtId="0" fontId="0" fillId="15" borderId="0" xfId="0" applyFill="1"/>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0" fillId="21" borderId="0" xfId="0" applyFill="1"/>
    <xf numFmtId="0" fontId="41" fillId="0" borderId="0" xfId="0" applyFont="1" applyAlignment="1">
      <alignment vertical="center"/>
    </xf>
    <xf numFmtId="0" fontId="12" fillId="0" borderId="0" xfId="0" applyFont="1"/>
    <xf numFmtId="0" fontId="24" fillId="0" borderId="0" xfId="0" applyFont="1" applyAlignment="1">
      <alignment vertical="center"/>
    </xf>
    <xf numFmtId="0" fontId="9" fillId="0" borderId="0" xfId="0" applyFont="1" applyAlignment="1">
      <alignment vertical="center"/>
    </xf>
    <xf numFmtId="0" fontId="42" fillId="0" borderId="0" xfId="0" applyFont="1" applyAlignment="1">
      <alignment vertical="center"/>
    </xf>
    <xf numFmtId="164" fontId="44" fillId="8" borderId="0" xfId="0" quotePrefix="1" applyNumberFormat="1" applyFont="1" applyFill="1" applyAlignment="1">
      <alignment horizontal="left" vertical="center"/>
    </xf>
    <xf numFmtId="0" fontId="45" fillId="0" borderId="0" xfId="0" applyFont="1" applyAlignment="1">
      <alignment vertical="center"/>
    </xf>
    <xf numFmtId="164" fontId="44" fillId="0" borderId="0" xfId="0" quotePrefix="1" applyNumberFormat="1" applyFont="1" applyAlignment="1">
      <alignment horizontal="left" vertical="center"/>
    </xf>
    <xf numFmtId="0" fontId="45" fillId="0" borderId="0" xfId="0" applyFont="1"/>
    <xf numFmtId="0" fontId="46" fillId="0" borderId="0" xfId="0" applyFont="1" applyAlignment="1">
      <alignment horizontal="left"/>
    </xf>
    <xf numFmtId="164" fontId="44" fillId="7" borderId="10" xfId="0" quotePrefix="1" applyNumberFormat="1" applyFont="1" applyFill="1" applyBorder="1" applyAlignment="1">
      <alignment horizontal="left" vertical="center"/>
    </xf>
    <xf numFmtId="0" fontId="46" fillId="0" borderId="0" xfId="0" applyFont="1"/>
    <xf numFmtId="0" fontId="43" fillId="6" borderId="0" xfId="0" applyFont="1" applyFill="1" applyAlignment="1">
      <alignment horizontal="left" vertical="center"/>
    </xf>
    <xf numFmtId="0" fontId="47" fillId="6" borderId="0" xfId="0" applyFont="1" applyFill="1" applyAlignment="1">
      <alignment horizontal="left" vertical="center"/>
    </xf>
    <xf numFmtId="1" fontId="44" fillId="8" borderId="0" xfId="0" quotePrefix="1" applyNumberFormat="1" applyFont="1" applyFill="1" applyAlignment="1">
      <alignment horizontal="center" vertical="center"/>
    </xf>
    <xf numFmtId="0" fontId="18" fillId="0" borderId="0" xfId="0" applyFont="1" applyAlignment="1">
      <alignment horizontal="center" vertical="center"/>
    </xf>
    <xf numFmtId="0" fontId="49" fillId="0" borderId="0" xfId="0" applyFont="1"/>
    <xf numFmtId="0" fontId="34" fillId="0" borderId="0" xfId="0" applyFont="1" applyAlignment="1">
      <alignment horizontal="right"/>
    </xf>
    <xf numFmtId="0" fontId="32" fillId="0" borderId="0" xfId="0" applyFont="1" applyAlignment="1">
      <alignment vertical="top" wrapText="1"/>
    </xf>
    <xf numFmtId="0" fontId="24" fillId="8" borderId="31" xfId="0" applyFont="1" applyFill="1" applyBorder="1" applyAlignment="1">
      <alignment horizontal="center" vertical="center"/>
    </xf>
    <xf numFmtId="0" fontId="7" fillId="8" borderId="32" xfId="0" applyFont="1" applyFill="1" applyBorder="1" applyAlignment="1">
      <alignment horizontal="center" vertical="center"/>
    </xf>
    <xf numFmtId="0" fontId="9" fillId="8" borderId="31" xfId="0" applyFont="1" applyFill="1" applyBorder="1" applyAlignment="1">
      <alignment horizontal="center" vertical="center"/>
    </xf>
    <xf numFmtId="0" fontId="57" fillId="7" borderId="0" xfId="0" applyFont="1" applyFill="1" applyAlignment="1">
      <alignment horizontal="center" vertical="center"/>
    </xf>
    <xf numFmtId="0" fontId="57" fillId="8" borderId="0" xfId="0" applyFont="1" applyFill="1" applyAlignment="1">
      <alignment horizontal="center" vertical="center"/>
    </xf>
    <xf numFmtId="0" fontId="57" fillId="7" borderId="11" xfId="0" applyFont="1" applyFill="1" applyBorder="1" applyAlignment="1">
      <alignment horizontal="center" vertical="center"/>
    </xf>
    <xf numFmtId="0" fontId="57" fillId="8" borderId="31" xfId="0" applyFont="1" applyFill="1" applyBorder="1" applyAlignment="1">
      <alignment horizontal="center" vertical="center"/>
    </xf>
    <xf numFmtId="0" fontId="31" fillId="7" borderId="0" xfId="0" applyFont="1" applyFill="1" applyAlignment="1">
      <alignment horizontal="center" vertical="center"/>
    </xf>
    <xf numFmtId="0" fontId="31" fillId="8" borderId="0" xfId="0" applyFont="1" applyFill="1" applyAlignment="1">
      <alignment horizontal="center" vertical="center"/>
    </xf>
    <xf numFmtId="0" fontId="58" fillId="7" borderId="0" xfId="0" applyFont="1" applyFill="1" applyAlignment="1">
      <alignment horizontal="center" vertical="center"/>
    </xf>
    <xf numFmtId="0" fontId="60" fillId="0" borderId="0" xfId="0" applyFont="1" applyAlignment="1">
      <alignment vertical="top"/>
    </xf>
    <xf numFmtId="0" fontId="60" fillId="0" borderId="0" xfId="0" applyFont="1"/>
    <xf numFmtId="0" fontId="59" fillId="0" borderId="0" xfId="0" applyFont="1"/>
    <xf numFmtId="0" fontId="64" fillId="6" borderId="6" xfId="0" applyFont="1" applyFill="1" applyBorder="1" applyAlignment="1">
      <alignment horizontal="center" vertical="center"/>
    </xf>
    <xf numFmtId="0" fontId="33" fillId="7" borderId="0" xfId="0" applyFont="1" applyFill="1" applyAlignment="1">
      <alignment horizontal="left" vertical="center"/>
    </xf>
    <xf numFmtId="0" fontId="33" fillId="8" borderId="0" xfId="0" applyFont="1" applyFill="1" applyAlignment="1">
      <alignment horizontal="left" vertical="center"/>
    </xf>
    <xf numFmtId="0" fontId="0" fillId="0" borderId="0" xfId="0" applyAlignment="1">
      <alignment horizontal="center"/>
    </xf>
    <xf numFmtId="0" fontId="61" fillId="0" borderId="0" xfId="0" applyFont="1" applyAlignment="1">
      <alignment wrapText="1"/>
    </xf>
    <xf numFmtId="0" fontId="23" fillId="6" borderId="0" xfId="0" applyFont="1" applyFill="1" applyAlignment="1">
      <alignment horizontal="left" vertical="center"/>
    </xf>
    <xf numFmtId="0" fontId="23" fillId="0" borderId="0" xfId="0" applyFont="1" applyAlignment="1">
      <alignment vertical="center"/>
    </xf>
    <xf numFmtId="0" fontId="68" fillId="0" borderId="0" xfId="0" applyFont="1" applyAlignment="1">
      <alignment vertical="center"/>
    </xf>
    <xf numFmtId="0" fontId="60" fillId="0" borderId="0" xfId="0" applyFont="1" applyAlignment="1">
      <alignment vertical="center"/>
    </xf>
    <xf numFmtId="0" fontId="47" fillId="6" borderId="0" xfId="0" applyFont="1" applyFill="1" applyAlignment="1">
      <alignment horizontal="center" vertical="center"/>
    </xf>
    <xf numFmtId="0" fontId="34" fillId="0" borderId="0" xfId="0" applyFont="1" applyAlignment="1">
      <alignment vertical="center"/>
    </xf>
    <xf numFmtId="164" fontId="44" fillId="7" borderId="0" xfId="0" quotePrefix="1" applyNumberFormat="1" applyFont="1" applyFill="1" applyAlignment="1">
      <alignment horizontal="left" vertical="center"/>
    </xf>
    <xf numFmtId="0" fontId="69" fillId="0" borderId="0" xfId="0" applyFont="1"/>
    <xf numFmtId="0" fontId="69" fillId="0" borderId="0" xfId="0" applyFont="1" applyAlignment="1">
      <alignment horizontal="left"/>
    </xf>
    <xf numFmtId="0" fontId="69" fillId="0" borderId="0" xfId="0" applyFont="1" applyAlignment="1">
      <alignment horizontal="center"/>
    </xf>
    <xf numFmtId="0" fontId="0" fillId="0" borderId="0" xfId="0" applyAlignment="1">
      <alignment horizontal="center" vertical="center"/>
    </xf>
    <xf numFmtId="0" fontId="70" fillId="0" borderId="0" xfId="0" applyFont="1" applyAlignment="1">
      <alignment vertical="center"/>
    </xf>
    <xf numFmtId="0" fontId="9" fillId="4" borderId="35" xfId="0" applyFont="1" applyFill="1" applyBorder="1" applyAlignment="1">
      <alignment horizontal="left"/>
    </xf>
    <xf numFmtId="0" fontId="9" fillId="4" borderId="34" xfId="0" applyFont="1" applyFill="1" applyBorder="1" applyAlignment="1">
      <alignment horizontal="center" vertical="center"/>
    </xf>
    <xf numFmtId="0" fontId="0" fillId="0" borderId="37" xfId="0" applyBorder="1"/>
    <xf numFmtId="0" fontId="19" fillId="5" borderId="0" xfId="0" applyFont="1" applyFill="1" applyAlignment="1">
      <alignment horizontal="center" vertical="center"/>
    </xf>
    <xf numFmtId="0" fontId="9" fillId="4" borderId="36" xfId="0" applyFont="1" applyFill="1" applyBorder="1" applyAlignment="1">
      <alignment horizontal="center" vertical="center"/>
    </xf>
    <xf numFmtId="0" fontId="0" fillId="0" borderId="0" xfId="0" applyAlignment="1">
      <alignment horizontal="left"/>
    </xf>
    <xf numFmtId="0" fontId="9" fillId="0" borderId="0" xfId="0" applyFont="1" applyAlignment="1">
      <alignment vertical="center" wrapText="1"/>
    </xf>
    <xf numFmtId="0" fontId="56" fillId="0" borderId="0" xfId="0" applyFont="1"/>
    <xf numFmtId="0" fontId="72" fillId="0" borderId="0" xfId="0" applyFont="1"/>
    <xf numFmtId="0" fontId="9" fillId="0" borderId="0" xfId="0" applyFont="1"/>
    <xf numFmtId="0" fontId="9" fillId="0" borderId="0" xfId="0" quotePrefix="1" applyFont="1"/>
    <xf numFmtId="0" fontId="74" fillId="0" borderId="0" xfId="0" applyFont="1" applyAlignment="1">
      <alignment vertical="center" wrapText="1"/>
    </xf>
    <xf numFmtId="0" fontId="73" fillId="0" borderId="0" xfId="0" applyFont="1"/>
    <xf numFmtId="0" fontId="73" fillId="0" borderId="38" xfId="0" applyFont="1" applyBorder="1"/>
    <xf numFmtId="0" fontId="7" fillId="0" borderId="38" xfId="0" applyFont="1" applyBorder="1"/>
    <xf numFmtId="0" fontId="9" fillId="0" borderId="38" xfId="0" quotePrefix="1" applyFont="1" applyBorder="1"/>
    <xf numFmtId="0" fontId="9" fillId="0" borderId="38" xfId="0" applyFont="1" applyBorder="1"/>
    <xf numFmtId="0" fontId="9" fillId="0" borderId="0" xfId="0" applyFont="1" applyAlignment="1">
      <alignment horizontal="left" indent="1"/>
    </xf>
    <xf numFmtId="0" fontId="51" fillId="0" borderId="0" xfId="0" applyFont="1" applyAlignment="1">
      <alignment horizontal="left" indent="2"/>
    </xf>
    <xf numFmtId="0" fontId="9" fillId="0" borderId="0" xfId="0" applyFont="1" applyAlignment="1">
      <alignment vertical="top"/>
    </xf>
    <xf numFmtId="0" fontId="47" fillId="6" borderId="0" xfId="0" applyFont="1" applyFill="1" applyAlignment="1">
      <alignment vertical="center"/>
    </xf>
    <xf numFmtId="0" fontId="44" fillId="7" borderId="10" xfId="0" applyFont="1" applyFill="1" applyBorder="1" applyAlignment="1">
      <alignment horizontal="left" vertical="center"/>
    </xf>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vertical="top" wrapText="1"/>
    </xf>
    <xf numFmtId="0" fontId="13" fillId="0" borderId="0" xfId="0" applyFont="1"/>
    <xf numFmtId="0" fontId="15" fillId="0" borderId="0" xfId="0" applyFont="1" applyAlignment="1">
      <alignment vertical="top" wrapText="1"/>
    </xf>
    <xf numFmtId="0" fontId="14" fillId="0" borderId="0" xfId="0" applyFont="1" applyAlignment="1">
      <alignment horizontal="right" vertical="center"/>
    </xf>
    <xf numFmtId="0" fontId="14" fillId="0" borderId="0" xfId="0" applyFont="1" applyAlignment="1">
      <alignment horizontal="right"/>
    </xf>
    <xf numFmtId="0" fontId="56" fillId="0" borderId="0" xfId="0" applyFont="1" applyAlignment="1">
      <alignment vertical="center" wrapText="1"/>
    </xf>
    <xf numFmtId="0" fontId="17" fillId="0" borderId="0" xfId="1" applyFont="1" applyFill="1" applyBorder="1" applyProtection="1"/>
    <xf numFmtId="0" fontId="24" fillId="9" borderId="14" xfId="0" applyFont="1" applyFill="1" applyBorder="1" applyAlignment="1" applyProtection="1">
      <alignment horizontal="center"/>
      <protection locked="0"/>
    </xf>
    <xf numFmtId="0" fontId="24" fillId="9" borderId="0" xfId="0" applyFont="1" applyFill="1" applyAlignment="1" applyProtection="1">
      <alignment horizontal="center"/>
      <protection locked="0"/>
    </xf>
    <xf numFmtId="0" fontId="24" fillId="9" borderId="33" xfId="0" applyFont="1" applyFill="1" applyBorder="1" applyAlignment="1" applyProtection="1">
      <alignment horizontal="center"/>
      <protection locked="0"/>
    </xf>
    <xf numFmtId="0" fontId="24" fillId="9" borderId="15" xfId="0" applyFont="1" applyFill="1" applyBorder="1" applyAlignment="1" applyProtection="1">
      <alignment horizontal="center"/>
      <protection locked="0"/>
    </xf>
    <xf numFmtId="0" fontId="7" fillId="3" borderId="0" xfId="0" applyFont="1" applyFill="1"/>
    <xf numFmtId="0" fontId="7" fillId="3" borderId="0" xfId="0" applyFont="1" applyFill="1" applyAlignment="1">
      <alignment horizontal="left"/>
    </xf>
    <xf numFmtId="0" fontId="7" fillId="3" borderId="0" xfId="0" applyFont="1" applyFill="1" applyAlignment="1">
      <alignment horizontal="center"/>
    </xf>
    <xf numFmtId="0" fontId="7" fillId="3" borderId="0" xfId="0" applyFont="1" applyFill="1" applyAlignment="1">
      <alignment horizontal="right"/>
    </xf>
    <xf numFmtId="0" fontId="9" fillId="3" borderId="0" xfId="0" applyFont="1" applyFill="1" applyAlignment="1">
      <alignment horizontal="center" vertical="center"/>
    </xf>
    <xf numFmtId="0" fontId="71" fillId="0" borderId="0" xfId="0" applyFont="1" applyAlignment="1">
      <alignment vertical="center" wrapText="1"/>
    </xf>
    <xf numFmtId="0" fontId="0" fillId="3" borderId="0" xfId="0" applyFill="1" applyAlignment="1">
      <alignment horizontal="right"/>
    </xf>
    <xf numFmtId="0" fontId="49" fillId="3" borderId="0" xfId="0" applyFont="1" applyFill="1"/>
    <xf numFmtId="0" fontId="65" fillId="3" borderId="0" xfId="0" applyFont="1" applyFill="1"/>
    <xf numFmtId="0" fontId="0" fillId="3" borderId="0" xfId="0" applyFill="1" applyAlignment="1">
      <alignment horizontal="center"/>
    </xf>
    <xf numFmtId="0" fontId="63" fillId="3" borderId="0" xfId="0" applyFont="1" applyFill="1"/>
    <xf numFmtId="0" fontId="76" fillId="3" borderId="0" xfId="0" applyFont="1" applyFill="1"/>
    <xf numFmtId="0" fontId="12" fillId="3" borderId="0" xfId="0" applyFont="1" applyFill="1"/>
    <xf numFmtId="0" fontId="0" fillId="3" borderId="0" xfId="0" applyFill="1" applyAlignment="1">
      <alignment horizontal="right" vertical="center"/>
    </xf>
    <xf numFmtId="0" fontId="0" fillId="3" borderId="0" xfId="0" applyFill="1" applyAlignment="1">
      <alignment horizontal="left" vertical="center"/>
    </xf>
    <xf numFmtId="0" fontId="40" fillId="3" borderId="0" xfId="0" applyFont="1" applyFill="1"/>
    <xf numFmtId="0" fontId="0" fillId="3" borderId="0" xfId="0" applyFill="1" applyAlignment="1">
      <alignment vertical="center"/>
    </xf>
    <xf numFmtId="0" fontId="60" fillId="3" borderId="0" xfId="0" applyFont="1" applyFill="1" applyAlignment="1">
      <alignment vertical="center"/>
    </xf>
    <xf numFmtId="0" fontId="0" fillId="3" borderId="0" xfId="0" quotePrefix="1" applyFill="1"/>
    <xf numFmtId="0" fontId="49" fillId="3" borderId="0" xfId="0" applyFont="1" applyFill="1" applyAlignment="1">
      <alignment horizontal="right"/>
    </xf>
    <xf numFmtId="0" fontId="49" fillId="3" borderId="0" xfId="0" applyFont="1" applyFill="1" applyAlignment="1">
      <alignment vertical="center"/>
    </xf>
    <xf numFmtId="0" fontId="50" fillId="3" borderId="0" xfId="0" applyFont="1" applyFill="1" applyAlignment="1">
      <alignment vertical="center"/>
    </xf>
    <xf numFmtId="0" fontId="51" fillId="3" borderId="0" xfId="0" applyFont="1" applyFill="1" applyAlignment="1">
      <alignment horizontal="center" vertical="center"/>
    </xf>
    <xf numFmtId="0" fontId="51" fillId="3" borderId="0" xfId="0" applyFont="1" applyFill="1" applyAlignment="1">
      <alignment horizontal="left" vertical="center"/>
    </xf>
    <xf numFmtId="0" fontId="52" fillId="3" borderId="0" xfId="0" applyFont="1" applyFill="1"/>
    <xf numFmtId="0" fontId="53" fillId="3" borderId="0" xfId="0" applyFont="1" applyFill="1" applyAlignment="1">
      <alignment vertical="center" wrapText="1"/>
    </xf>
    <xf numFmtId="0" fontId="54" fillId="3" borderId="28" xfId="0" applyFont="1" applyFill="1" applyBorder="1" applyAlignment="1">
      <alignment vertical="center" wrapText="1"/>
    </xf>
    <xf numFmtId="0" fontId="55" fillId="3" borderId="28" xfId="0" applyFont="1" applyFill="1" applyBorder="1" applyAlignment="1">
      <alignment vertical="center" wrapText="1"/>
    </xf>
    <xf numFmtId="0" fontId="40" fillId="3" borderId="0" xfId="0" applyFont="1" applyFill="1" applyAlignment="1">
      <alignment vertical="center"/>
    </xf>
    <xf numFmtId="0" fontId="49" fillId="3" borderId="0" xfId="0" applyFont="1" applyFill="1" applyAlignment="1">
      <alignment horizontal="left" vertical="center"/>
    </xf>
    <xf numFmtId="0" fontId="51" fillId="3" borderId="10" xfId="0" applyFont="1" applyFill="1" applyBorder="1" applyAlignment="1">
      <alignment horizontal="center" vertical="center"/>
    </xf>
    <xf numFmtId="0" fontId="51" fillId="3" borderId="10" xfId="0" applyFont="1" applyFill="1" applyBorder="1" applyAlignment="1">
      <alignment horizontal="left" vertical="center"/>
    </xf>
    <xf numFmtId="0" fontId="49" fillId="3" borderId="0" xfId="0" applyFont="1" applyFill="1" applyAlignment="1">
      <alignment horizontal="center"/>
    </xf>
    <xf numFmtId="0" fontId="18" fillId="9" borderId="14" xfId="0" applyFont="1" applyFill="1" applyBorder="1" applyAlignment="1" applyProtection="1">
      <alignment horizontal="center" vertical="center"/>
      <protection locked="0"/>
    </xf>
    <xf numFmtId="0" fontId="18" fillId="9" borderId="30" xfId="0" applyFont="1" applyFill="1" applyBorder="1" applyAlignment="1" applyProtection="1">
      <alignment horizontal="center" vertical="center"/>
      <protection locked="0"/>
    </xf>
    <xf numFmtId="0" fontId="0" fillId="0" borderId="39" xfId="0" applyBorder="1"/>
    <xf numFmtId="0" fontId="13" fillId="0" borderId="39" xfId="0" applyFont="1" applyBorder="1"/>
    <xf numFmtId="0" fontId="0" fillId="0" borderId="38" xfId="0" applyBorder="1"/>
    <xf numFmtId="0" fontId="56" fillId="0" borderId="38" xfId="0" applyFont="1" applyBorder="1" applyAlignment="1">
      <alignment vertical="center" wrapText="1"/>
    </xf>
    <xf numFmtId="0" fontId="13" fillId="0" borderId="38" xfId="0" applyFont="1" applyBorder="1"/>
    <xf numFmtId="0" fontId="68" fillId="0" borderId="0" xfId="0" applyFont="1" applyAlignment="1" applyProtection="1">
      <alignment vertical="center"/>
      <protection locked="0"/>
    </xf>
    <xf numFmtId="0" fontId="9" fillId="0" borderId="0" xfId="0" applyFont="1" applyProtection="1">
      <protection locked="0"/>
    </xf>
    <xf numFmtId="0" fontId="56" fillId="0" borderId="0" xfId="0" applyFont="1" applyProtection="1">
      <protection locked="0"/>
    </xf>
    <xf numFmtId="0" fontId="9" fillId="0" borderId="0" xfId="0" applyFont="1" applyAlignment="1" applyProtection="1">
      <alignment horizontal="left" indent="1"/>
      <protection locked="0"/>
    </xf>
    <xf numFmtId="0" fontId="21" fillId="0" borderId="0" xfId="0" applyFont="1" applyAlignment="1">
      <alignment horizontal="center" vertical="center" wrapText="1"/>
    </xf>
    <xf numFmtId="0" fontId="20" fillId="0" borderId="0" xfId="0" applyFont="1" applyAlignment="1">
      <alignment horizontal="left" vertical="center"/>
    </xf>
    <xf numFmtId="0" fontId="16" fillId="0" borderId="0" xfId="0" applyFont="1" applyAlignment="1">
      <alignment horizontal="left" vertical="center"/>
    </xf>
    <xf numFmtId="0" fontId="6" fillId="0" borderId="0" xfId="0" applyFont="1" applyAlignment="1">
      <alignment horizontal="center"/>
    </xf>
    <xf numFmtId="0" fontId="56" fillId="0" borderId="0" xfId="0" applyFont="1" applyAlignment="1">
      <alignment horizontal="center" vertical="center" wrapText="1"/>
    </xf>
    <xf numFmtId="0" fontId="67" fillId="0" borderId="0" xfId="0" applyFont="1" applyAlignment="1">
      <alignment horizontal="center" vertical="top" wrapText="1"/>
    </xf>
    <xf numFmtId="0" fontId="77" fillId="0" borderId="0" xfId="0" applyFont="1" applyAlignment="1">
      <alignment horizontal="center" vertical="top" wrapText="1"/>
    </xf>
    <xf numFmtId="0" fontId="23" fillId="6" borderId="0" xfId="0" applyFont="1" applyFill="1" applyAlignment="1">
      <alignment horizontal="center" vertical="center"/>
    </xf>
    <xf numFmtId="0" fontId="60" fillId="0" borderId="0" xfId="0" applyFont="1" applyAlignment="1">
      <alignment horizontal="center" vertical="center"/>
    </xf>
    <xf numFmtId="0" fontId="61" fillId="0" borderId="0" xfId="0" applyFont="1" applyAlignment="1" applyProtection="1">
      <alignment horizontal="center" wrapText="1"/>
      <protection locked="0"/>
    </xf>
    <xf numFmtId="0" fontId="29" fillId="6" borderId="0" xfId="0" applyFont="1" applyFill="1" applyAlignment="1">
      <alignment horizontal="center" vertical="center"/>
    </xf>
    <xf numFmtId="0" fontId="23" fillId="6" borderId="0" xfId="0" quotePrefix="1" applyFont="1" applyFill="1" applyAlignment="1">
      <alignment horizontal="center" vertical="center" wrapText="1"/>
    </xf>
    <xf numFmtId="0" fontId="66" fillId="0" borderId="0" xfId="0" applyFont="1" applyAlignment="1" applyProtection="1">
      <alignment horizontal="center" wrapText="1"/>
      <protection locked="0"/>
    </xf>
    <xf numFmtId="0" fontId="23" fillId="6" borderId="0" xfId="0" applyFont="1" applyFill="1" applyAlignment="1">
      <alignment horizontal="center"/>
    </xf>
    <xf numFmtId="0" fontId="23" fillId="6" borderId="0" xfId="0" quotePrefix="1" applyFont="1" applyFill="1" applyAlignment="1">
      <alignment horizontal="center" wrapText="1"/>
    </xf>
    <xf numFmtId="0" fontId="11" fillId="12" borderId="0" xfId="0" applyFont="1" applyFill="1" applyAlignment="1">
      <alignment horizontal="center" vertical="center"/>
    </xf>
    <xf numFmtId="0" fontId="11" fillId="13" borderId="0" xfId="0" applyFont="1" applyFill="1" applyAlignment="1">
      <alignment horizontal="center" vertical="center"/>
    </xf>
    <xf numFmtId="0" fontId="60" fillId="0" borderId="0" xfId="0" applyFont="1" applyAlignment="1">
      <alignment horizontal="center"/>
    </xf>
    <xf numFmtId="0" fontId="62" fillId="0" borderId="0" xfId="0" applyFont="1" applyAlignment="1">
      <alignment horizontal="center"/>
    </xf>
    <xf numFmtId="0" fontId="9" fillId="0" borderId="0" xfId="0" applyFont="1" applyAlignment="1">
      <alignment horizontal="left" vertical="center" wrapText="1"/>
    </xf>
    <xf numFmtId="1" fontId="48" fillId="8" borderId="0" xfId="0" quotePrefix="1" applyNumberFormat="1" applyFont="1" applyFill="1" applyAlignment="1">
      <alignment horizontal="center" vertical="center"/>
    </xf>
    <xf numFmtId="0" fontId="18" fillId="9" borderId="30" xfId="0" applyFont="1" applyFill="1" applyBorder="1" applyAlignment="1" applyProtection="1">
      <alignment horizontal="left" vertical="center"/>
      <protection locked="0"/>
    </xf>
    <xf numFmtId="0" fontId="18" fillId="9" borderId="14" xfId="0" applyFont="1" applyFill="1" applyBorder="1" applyAlignment="1" applyProtection="1">
      <alignment horizontal="left" vertical="center"/>
      <protection locked="0"/>
    </xf>
    <xf numFmtId="0" fontId="47" fillId="6" borderId="0" xfId="0" applyFont="1" applyFill="1" applyAlignment="1">
      <alignment horizontal="left" vertical="center"/>
    </xf>
    <xf numFmtId="0" fontId="71" fillId="0" borderId="0" xfId="0" applyFont="1" applyAlignment="1">
      <alignment horizontal="center" vertical="top" wrapText="1"/>
    </xf>
    <xf numFmtId="164" fontId="44" fillId="8" borderId="0" xfId="0" quotePrefix="1" applyNumberFormat="1" applyFont="1" applyFill="1" applyAlignment="1">
      <alignment horizontal="left" vertical="center"/>
    </xf>
    <xf numFmtId="1" fontId="44" fillId="8" borderId="0" xfId="0" quotePrefix="1" applyNumberFormat="1" applyFont="1" applyFill="1" applyAlignment="1">
      <alignment horizontal="center" vertical="center"/>
    </xf>
    <xf numFmtId="0" fontId="44" fillId="7" borderId="10" xfId="0" applyFont="1" applyFill="1" applyBorder="1" applyAlignment="1">
      <alignment horizontal="center" vertical="center"/>
    </xf>
    <xf numFmtId="0" fontId="47" fillId="6" borderId="0" xfId="0" applyFont="1" applyFill="1" applyAlignment="1">
      <alignment horizontal="center" vertical="center"/>
    </xf>
    <xf numFmtId="1" fontId="44" fillId="7" borderId="0" xfId="0" quotePrefix="1" applyNumberFormat="1" applyFont="1" applyFill="1" applyAlignment="1">
      <alignment horizontal="center" vertical="center"/>
    </xf>
    <xf numFmtId="0" fontId="18" fillId="0" borderId="0" xfId="0" applyFont="1" applyAlignment="1">
      <alignment horizontal="center" vertical="center"/>
    </xf>
    <xf numFmtId="0" fontId="23" fillId="14" borderId="29" xfId="0" applyFont="1" applyFill="1" applyBorder="1" applyAlignment="1">
      <alignment horizontal="center" vertical="center" wrapText="1"/>
    </xf>
    <xf numFmtId="0" fontId="35" fillId="11" borderId="20" xfId="0" applyFont="1" applyFill="1" applyBorder="1" applyAlignment="1">
      <alignment horizontal="center" vertical="center"/>
    </xf>
    <xf numFmtId="0" fontId="35" fillId="11" borderId="23" xfId="0" applyFont="1" applyFill="1" applyBorder="1" applyAlignment="1">
      <alignment horizontal="center" vertical="center"/>
    </xf>
    <xf numFmtId="0" fontId="35" fillId="11" borderId="24" xfId="0" applyFont="1" applyFill="1" applyBorder="1" applyAlignment="1">
      <alignment horizontal="center" vertical="center"/>
    </xf>
    <xf numFmtId="0" fontId="0" fillId="0" borderId="0" xfId="0" applyAlignment="1">
      <alignment horizontal="left" vertical="top" wrapText="1"/>
    </xf>
    <xf numFmtId="0" fontId="35" fillId="11" borderId="25" xfId="0" applyFont="1" applyFill="1" applyBorder="1" applyAlignment="1">
      <alignment horizontal="center" vertical="center"/>
    </xf>
    <xf numFmtId="0" fontId="35" fillId="11" borderId="21" xfId="0" applyFont="1" applyFill="1" applyBorder="1" applyAlignment="1">
      <alignment horizontal="center" vertical="center"/>
    </xf>
    <xf numFmtId="0" fontId="35" fillId="11" borderId="22" xfId="0" applyFont="1" applyFill="1" applyBorder="1" applyAlignment="1">
      <alignment horizontal="center" vertical="center"/>
    </xf>
    <xf numFmtId="0" fontId="35" fillId="11" borderId="26" xfId="0" applyFont="1" applyFill="1" applyBorder="1" applyAlignment="1">
      <alignment horizontal="center" vertical="center"/>
    </xf>
    <xf numFmtId="0" fontId="35" fillId="11" borderId="0" xfId="0" applyFont="1" applyFill="1" applyAlignment="1">
      <alignment horizontal="center" vertical="center"/>
    </xf>
    <xf numFmtId="0" fontId="35" fillId="11" borderId="18" xfId="0" applyFont="1" applyFill="1" applyBorder="1" applyAlignment="1">
      <alignment horizontal="center" vertical="center"/>
    </xf>
    <xf numFmtId="0" fontId="36" fillId="11" borderId="26" xfId="0" applyFont="1" applyFill="1" applyBorder="1" applyAlignment="1">
      <alignment horizontal="center" vertical="center"/>
    </xf>
    <xf numFmtId="0" fontId="36" fillId="11" borderId="0" xfId="0" applyFont="1" applyFill="1" applyAlignment="1">
      <alignment horizontal="center" vertical="center"/>
    </xf>
    <xf numFmtId="0" fontId="36" fillId="11" borderId="18" xfId="0" applyFont="1" applyFill="1" applyBorder="1" applyAlignment="1">
      <alignment horizontal="center" vertical="center"/>
    </xf>
    <xf numFmtId="0" fontId="1" fillId="11" borderId="26" xfId="1" applyFill="1" applyBorder="1" applyAlignment="1">
      <alignment horizontal="center" vertical="center"/>
    </xf>
    <xf numFmtId="0" fontId="1" fillId="11" borderId="0" xfId="1" applyFill="1" applyAlignment="1">
      <alignment horizontal="center" vertical="center"/>
    </xf>
    <xf numFmtId="0" fontId="1" fillId="11" borderId="18" xfId="1" applyFill="1" applyBorder="1" applyAlignment="1">
      <alignment horizontal="center" vertical="center"/>
    </xf>
    <xf numFmtId="0" fontId="1" fillId="11" borderId="27" xfId="1" applyFill="1" applyBorder="1" applyAlignment="1">
      <alignment horizontal="center" vertical="center"/>
    </xf>
    <xf numFmtId="0" fontId="1" fillId="11" borderId="19" xfId="1" applyFill="1" applyBorder="1" applyAlignment="1">
      <alignment horizontal="center" vertical="center"/>
    </xf>
    <xf numFmtId="0" fontId="1" fillId="11" borderId="17" xfId="1" applyFill="1" applyBorder="1" applyAlignment="1">
      <alignment horizontal="center" vertical="center"/>
    </xf>
  </cellXfs>
  <cellStyles count="3">
    <cellStyle name="Comma" xfId="2" builtinId="3"/>
    <cellStyle name="Hyperlink" xfId="1" builtinId="8"/>
    <cellStyle name="Normal" xfId="0" builtinId="0"/>
  </cellStyles>
  <dxfs count="17">
    <dxf>
      <font>
        <color rgb="FFFF0000"/>
      </font>
    </dxf>
    <dxf>
      <font>
        <color rgb="FFFF9933"/>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2" defaultPivotStyle="PivotStyleLight16"/>
  <colors>
    <mruColors>
      <color rgb="FF003865"/>
      <color rgb="FFD4AF37"/>
      <color rgb="FFFF9933"/>
      <color rgb="FFF9D84A"/>
      <color rgb="FF005DAA"/>
      <color rgb="FFE6E6E6"/>
      <color rgb="FFF2C300"/>
      <color rgb="FFEBF1DE"/>
      <color rgb="FF35F347"/>
      <color rgb="FFB9FF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hyperlink" Target="#'Knock-out fase'!A1"/><Relationship Id="rId7" Type="http://schemas.openxmlformats.org/officeDocument/2006/relationships/image" Target="../media/image60.png"/><Relationship Id="rId2" Type="http://schemas.openxmlformats.org/officeDocument/2006/relationships/hyperlink" Target="#Poulefase!A1"/><Relationship Id="rId1" Type="http://schemas.openxmlformats.org/officeDocument/2006/relationships/hyperlink" Target="#'Uitleg en puntentelling'!A1"/><Relationship Id="rId6" Type="http://schemas.openxmlformats.org/officeDocument/2006/relationships/image" Target="../media/image59.png"/><Relationship Id="rId5" Type="http://schemas.openxmlformats.org/officeDocument/2006/relationships/hyperlink" Target="#'Extra Voorspellingen'!A1"/><Relationship Id="rId4" Type="http://schemas.openxmlformats.org/officeDocument/2006/relationships/image" Target="../media/image58.png"/></Relationships>
</file>

<file path=xl/drawings/_rels/drawing2.xml.rels><?xml version="1.0" encoding="UTF-8" standalone="yes"?>
<Relationships xmlns="http://schemas.openxmlformats.org/package/2006/relationships"><Relationship Id="rId1" Type="http://schemas.openxmlformats.org/officeDocument/2006/relationships/image" Target="../media/image61.png"/></Relationships>
</file>

<file path=xl/drawings/_rels/drawing3.xml.rels><?xml version="1.0" encoding="UTF-8" standalone="yes"?>
<Relationships xmlns="http://schemas.openxmlformats.org/package/2006/relationships"><Relationship Id="rId2" Type="http://schemas.openxmlformats.org/officeDocument/2006/relationships/image" Target="../media/image60.png"/><Relationship Id="rId1" Type="http://schemas.openxmlformats.org/officeDocument/2006/relationships/image" Target="../media/image6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3.png"/><Relationship Id="rId7" Type="http://schemas.openxmlformats.org/officeDocument/2006/relationships/hyperlink" Target="#'Uitleg en Puntentelling'!B103"/><Relationship Id="rId2" Type="http://schemas.openxmlformats.org/officeDocument/2006/relationships/hyperlink" Target="#'Uitleg en Puntentelling'!B73"/><Relationship Id="rId1" Type="http://schemas.openxmlformats.org/officeDocument/2006/relationships/image" Target="../media/image62.png"/><Relationship Id="rId6" Type="http://schemas.openxmlformats.org/officeDocument/2006/relationships/hyperlink" Target="#'Uitleg en Puntentelling'!B111"/><Relationship Id="rId5" Type="http://schemas.openxmlformats.org/officeDocument/2006/relationships/hyperlink" Target="#'Uitleg en Puntentelling'!B96"/><Relationship Id="rId4" Type="http://schemas.openxmlformats.org/officeDocument/2006/relationships/hyperlink" Target="#'Uitleg en Puntentelling'!B90"/></Relationships>
</file>

<file path=xl/drawings/_rels/drawing5.xml.rels><?xml version="1.0" encoding="UTF-8" standalone="yes"?>
<Relationships xmlns="http://schemas.openxmlformats.org/package/2006/relationships"><Relationship Id="rId3" Type="http://schemas.openxmlformats.org/officeDocument/2006/relationships/hyperlink" Target="#'Uitleg en Puntentelling'!B42"/><Relationship Id="rId2" Type="http://schemas.openxmlformats.org/officeDocument/2006/relationships/hyperlink" Target="#'Uitleg en Puntentelling'!B12"/><Relationship Id="rId1" Type="http://schemas.openxmlformats.org/officeDocument/2006/relationships/image" Target="../media/image62.png"/><Relationship Id="rId5" Type="http://schemas.openxmlformats.org/officeDocument/2006/relationships/hyperlink" Target="#'Uitleg en Puntentelling'!B131"/><Relationship Id="rId4" Type="http://schemas.openxmlformats.org/officeDocument/2006/relationships/hyperlink" Target="#'Uitleg en Puntentelling'!B45"/></Relationships>
</file>

<file path=xl/drawings/drawing1.xml><?xml version="1.0" encoding="utf-8"?>
<xdr:wsDr xmlns:xdr="http://schemas.openxmlformats.org/drawingml/2006/spreadsheetDrawing" xmlns:a="http://schemas.openxmlformats.org/drawingml/2006/main">
  <xdr:twoCellAnchor>
    <xdr:from>
      <xdr:col>6</xdr:col>
      <xdr:colOff>430530</xdr:colOff>
      <xdr:row>61</xdr:row>
      <xdr:rowOff>133773</xdr:rowOff>
    </xdr:from>
    <xdr:to>
      <xdr:col>11</xdr:col>
      <xdr:colOff>147744</xdr:colOff>
      <xdr:row>63</xdr:row>
      <xdr:rowOff>225636</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8791067-C374-843B-8121-88D5E34732E2}"/>
            </a:ext>
          </a:extLst>
        </xdr:cNvPr>
        <xdr:cNvSpPr/>
      </xdr:nvSpPr>
      <xdr:spPr>
        <a:xfrm>
          <a:off x="4088130" y="11504506"/>
          <a:ext cx="2765214" cy="608330"/>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Ga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oneCellAnchor>
    <xdr:from>
      <xdr:col>2</xdr:col>
      <xdr:colOff>536404</xdr:colOff>
      <xdr:row>11</xdr:row>
      <xdr:rowOff>1654</xdr:rowOff>
    </xdr:from>
    <xdr:ext cx="7352624" cy="1058583"/>
    <xdr:sp macro="" textlink="">
      <xdr:nvSpPr>
        <xdr:cNvPr id="2" name="Rectangle: Rounded Corners 1">
          <a:extLst>
            <a:ext uri="{FF2B5EF4-FFF2-40B4-BE49-F238E27FC236}">
              <a16:creationId xmlns:a16="http://schemas.microsoft.com/office/drawing/2014/main" id="{F03D4426-A475-FAE7-4305-0FCEDEC29778}"/>
            </a:ext>
          </a:extLst>
        </xdr:cNvPr>
        <xdr:cNvSpPr/>
      </xdr:nvSpPr>
      <xdr:spPr>
        <a:xfrm>
          <a:off x="1755604" y="2143721"/>
          <a:ext cx="7352624" cy="1058583"/>
        </a:xfrm>
        <a:prstGeom prst="roundRect">
          <a:avLst/>
        </a:prstGeom>
        <a:solidFill>
          <a:schemeClr val="bg1">
            <a:lumMod val="95000"/>
          </a:schemeClr>
        </a:solidFill>
        <a:ln>
          <a:solidFill>
            <a:srgbClr val="D4AF3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lIns="36000" tIns="36000" rIns="36000" bIns="36000" spcCol="0" rtlCol="0" anchor="ctr" anchorCtr="0">
          <a:noAutofit/>
        </a:bodyPr>
        <a:lstStyle/>
        <a:p>
          <a:pPr algn="ctr">
            <a:spcAft>
              <a:spcPts val="0"/>
            </a:spcAft>
          </a:pPr>
          <a:r>
            <a:rPr lang="en-US" sz="1100" b="0" i="0" u="none" strike="noStrike">
              <a:solidFill>
                <a:srgbClr val="002060"/>
              </a:solidFill>
              <a:effectLst/>
              <a:latin typeface="Montserrat" panose="00000500000000000000" pitchFamily="2" charset="0"/>
              <a:ea typeface="+mn-ea"/>
              <a:cs typeface="+mn-cs"/>
            </a:rPr>
            <a:t>Welkom bij De Enkhuizer Voetbalpool - Dé Voetbalpool van Enkhuizen en</a:t>
          </a:r>
          <a:r>
            <a:rPr lang="en-US" sz="1100" b="0" i="0" u="none" strike="noStrike" baseline="0">
              <a:solidFill>
                <a:srgbClr val="002060"/>
              </a:solidFill>
              <a:effectLst/>
              <a:latin typeface="Montserrat" panose="00000500000000000000" pitchFamily="2" charset="0"/>
              <a:ea typeface="+mn-ea"/>
              <a:cs typeface="+mn-cs"/>
            </a:rPr>
            <a:t> omstreken</a:t>
          </a:r>
          <a:r>
            <a:rPr lang="en-US" sz="1100" b="0" i="0" u="none" strike="noStrike">
              <a:solidFill>
                <a:srgbClr val="002060"/>
              </a:solidFill>
              <a:effectLst/>
              <a:latin typeface="Montserrat" panose="00000500000000000000" pitchFamily="2" charset="0"/>
              <a:ea typeface="+mn-ea"/>
              <a:cs typeface="+mn-cs"/>
            </a:rPr>
            <a:t>! </a:t>
          </a:r>
        </a:p>
        <a:p>
          <a:pPr algn="ctr">
            <a:spcAft>
              <a:spcPts val="0"/>
            </a:spcAft>
          </a:pPr>
          <a:br>
            <a:rPr lang="en-US" sz="1100" b="0" i="0" u="none" strike="noStrike">
              <a:solidFill>
                <a:srgbClr val="002060"/>
              </a:solidFill>
              <a:effectLst/>
              <a:latin typeface="Montserrat" panose="00000500000000000000" pitchFamily="2" charset="0"/>
              <a:ea typeface="+mn-ea"/>
              <a:cs typeface="+mn-cs"/>
            </a:rPr>
          </a:br>
          <a:r>
            <a:rPr lang="en-US" sz="1100" b="0" i="0" u="none" strike="noStrike">
              <a:solidFill>
                <a:srgbClr val="002060"/>
              </a:solidFill>
              <a:effectLst/>
              <a:latin typeface="Montserrat" panose="00000500000000000000" pitchFamily="2" charset="0"/>
              <a:ea typeface="+mn-ea"/>
              <a:cs typeface="+mn-cs"/>
            </a:rPr>
            <a:t>De strijd om eeuwige roem tussen vrienden, familie en collega's in West-Friesland keer terug, met de Wereldkampioenschap 2026 Editie,</a:t>
          </a:r>
          <a:r>
            <a:rPr lang="en-US" sz="1100" b="0" i="0" u="none" strike="noStrike" baseline="0">
              <a:solidFill>
                <a:srgbClr val="002060"/>
              </a:solidFill>
              <a:effectLst/>
              <a:latin typeface="Montserrat" panose="00000500000000000000" pitchFamily="2" charset="0"/>
              <a:ea typeface="+mn-ea"/>
              <a:cs typeface="+mn-cs"/>
            </a:rPr>
            <a:t> in een vernieuwd jasje!</a:t>
          </a:r>
          <a:r>
            <a:rPr lang="en-US" sz="1600" i="0">
              <a:solidFill>
                <a:srgbClr val="002060"/>
              </a:solidFill>
              <a:effectLst/>
              <a:latin typeface="Montserrat" panose="00000500000000000000" pitchFamily="2" charset="0"/>
            </a:rPr>
            <a:t> </a:t>
          </a:r>
          <a:r>
            <a:rPr lang="en-US" sz="1600" b="0" i="0">
              <a:solidFill>
                <a:srgbClr val="002060"/>
              </a:solidFill>
              <a:effectLst/>
              <a:latin typeface="Montserrat" panose="00000500000000000000" pitchFamily="2" charset="0"/>
            </a:rPr>
            <a:t> </a:t>
          </a:r>
          <a:endParaRPr lang="en-NL" sz="1600" b="0" i="0">
            <a:solidFill>
              <a:srgbClr val="002060"/>
            </a:solidFill>
            <a:latin typeface="Montserrat" panose="00000500000000000000" pitchFamily="2" charset="0"/>
          </a:endParaRPr>
        </a:p>
      </xdr:txBody>
    </xdr:sp>
    <xdr:clientData/>
  </xdr:oneCellAnchor>
  <xdr:twoCellAnchor>
    <xdr:from>
      <xdr:col>6</xdr:col>
      <xdr:colOff>421851</xdr:colOff>
      <xdr:row>29</xdr:row>
      <xdr:rowOff>166581</xdr:rowOff>
    </xdr:from>
    <xdr:to>
      <xdr:col>11</xdr:col>
      <xdr:colOff>152823</xdr:colOff>
      <xdr:row>33</xdr:row>
      <xdr:rowOff>14181</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88D6BE57-F7F3-4378-B77C-C5CDE73709CF}"/>
            </a:ext>
          </a:extLst>
        </xdr:cNvPr>
        <xdr:cNvSpPr/>
      </xdr:nvSpPr>
      <xdr:spPr>
        <a:xfrm>
          <a:off x="4079451" y="4044314"/>
          <a:ext cx="2778972" cy="685800"/>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Ga naar het voorspellen van de  </a:t>
          </a:r>
          <a:r>
            <a:rPr lang="en-US" sz="1100" b="1" u="sng">
              <a:latin typeface="Montserrat" panose="00000500000000000000" pitchFamily="2" charset="0"/>
            </a:rPr>
            <a:t>Poulefase</a:t>
          </a:r>
          <a:endParaRPr lang="en-NL" sz="1100" b="1" u="sng">
            <a:latin typeface="Montserrat" panose="00000500000000000000" pitchFamily="2" charset="0"/>
          </a:endParaRPr>
        </a:p>
      </xdr:txBody>
    </xdr:sp>
    <xdr:clientData/>
  </xdr:twoCellAnchor>
  <xdr:twoCellAnchor>
    <xdr:from>
      <xdr:col>6</xdr:col>
      <xdr:colOff>423756</xdr:colOff>
      <xdr:row>33</xdr:row>
      <xdr:rowOff>113241</xdr:rowOff>
    </xdr:from>
    <xdr:to>
      <xdr:col>11</xdr:col>
      <xdr:colOff>154728</xdr:colOff>
      <xdr:row>36</xdr:row>
      <xdr:rowOff>151341</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3413B470-0611-41A6-8818-60C681E3EC03}"/>
            </a:ext>
          </a:extLst>
        </xdr:cNvPr>
        <xdr:cNvSpPr/>
      </xdr:nvSpPr>
      <xdr:spPr>
        <a:xfrm>
          <a:off x="4081356" y="4829174"/>
          <a:ext cx="2778972" cy="622300"/>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Ga naar het voorspellen van de </a:t>
          </a:r>
          <a:r>
            <a:rPr lang="en-US" sz="1100" b="1" u="sng">
              <a:latin typeface="Montserrat" panose="00000500000000000000" pitchFamily="2" charset="0"/>
            </a:rPr>
            <a:t>Knock-out fase</a:t>
          </a:r>
          <a:endParaRPr lang="en-NL" sz="1100" b="1" u="sng">
            <a:latin typeface="Montserrat" panose="00000500000000000000" pitchFamily="2" charset="0"/>
          </a:endParaRPr>
        </a:p>
      </xdr:txBody>
    </xdr:sp>
    <xdr:clientData/>
  </xdr:twoCellAnchor>
  <xdr:twoCellAnchor editAs="oneCell">
    <xdr:from>
      <xdr:col>7</xdr:col>
      <xdr:colOff>311362</xdr:colOff>
      <xdr:row>0</xdr:row>
      <xdr:rowOff>102721</xdr:rowOff>
    </xdr:from>
    <xdr:to>
      <xdr:col>10</xdr:col>
      <xdr:colOff>553839</xdr:colOff>
      <xdr:row>10</xdr:row>
      <xdr:rowOff>73233</xdr:rowOff>
    </xdr:to>
    <xdr:pic>
      <xdr:nvPicPr>
        <xdr:cNvPr id="13" name="Picture 12">
          <a:extLst>
            <a:ext uri="{FF2B5EF4-FFF2-40B4-BE49-F238E27FC236}">
              <a16:creationId xmlns:a16="http://schemas.microsoft.com/office/drawing/2014/main" id="{BD990521-C17B-794A-CD69-94783D8E841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9715" t="27592" r="27400" b="32707"/>
        <a:stretch>
          <a:fillRect/>
        </a:stretch>
      </xdr:blipFill>
      <xdr:spPr bwMode="auto">
        <a:xfrm>
          <a:off x="3444029" y="102721"/>
          <a:ext cx="2059847" cy="1917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272625</xdr:colOff>
      <xdr:row>44</xdr:row>
      <xdr:rowOff>63500</xdr:rowOff>
    </xdr:from>
    <xdr:ext cx="5514976" cy="1346199"/>
    <xdr:sp macro="" textlink="">
      <xdr:nvSpPr>
        <xdr:cNvPr id="10" name="Rectangle: Rounded Corners 9">
          <a:extLst>
            <a:ext uri="{FF2B5EF4-FFF2-40B4-BE49-F238E27FC236}">
              <a16:creationId xmlns:a16="http://schemas.microsoft.com/office/drawing/2014/main" id="{1BB8CA1D-2A12-4F21-AF46-B9A4AA382024}"/>
            </a:ext>
          </a:extLst>
        </xdr:cNvPr>
        <xdr:cNvSpPr/>
      </xdr:nvSpPr>
      <xdr:spPr>
        <a:xfrm>
          <a:off x="1606125" y="6635750"/>
          <a:ext cx="5514976" cy="1346199"/>
        </a:xfrm>
        <a:prstGeom prst="roundRect">
          <a:avLst/>
        </a:prstGeom>
        <a:solidFill>
          <a:schemeClr val="bg1">
            <a:lumMod val="95000"/>
          </a:schemeClr>
        </a:solidFill>
        <a:ln>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0" tIns="180000" rIns="360000" bIns="36000" spcCol="360000" rtlCol="0" anchor="t" anchorCtr="0">
          <a:noAutofit/>
        </a:bodyPr>
        <a:lstStyle/>
        <a:p>
          <a:pPr algn="ctr"/>
          <a:r>
            <a:rPr lang="en-US" sz="1200" b="1" i="0" u="none" strike="noStrike">
              <a:solidFill>
                <a:srgbClr val="003865"/>
              </a:solidFill>
              <a:effectLst/>
              <a:latin typeface="Montserrat" panose="00000500000000000000" pitchFamily="2" charset="0"/>
              <a:ea typeface="+mn-ea"/>
              <a:cs typeface="+mn-cs"/>
            </a:rPr>
            <a:t>Deadline</a:t>
          </a:r>
        </a:p>
        <a:p>
          <a:pPr algn="ctr"/>
          <a:r>
            <a:rPr lang="en-US" sz="1100" b="0" i="0" u="none" strike="noStrike">
              <a:solidFill>
                <a:srgbClr val="003865"/>
              </a:solidFill>
              <a:effectLst/>
              <a:latin typeface="Montserrat" panose="00000500000000000000" pitchFamily="2" charset="0"/>
              <a:ea typeface="+mn-ea"/>
              <a:cs typeface="+mn-cs"/>
            </a:rPr>
            <a:t>Deadline voor het inleveren en betalen van de voetbalpool: donderdagavond 11 juni om</a:t>
          </a:r>
          <a:r>
            <a:rPr lang="en-US" sz="1100" b="0" i="0" u="none" strike="noStrike" baseline="0">
              <a:solidFill>
                <a:srgbClr val="003865"/>
              </a:solidFill>
              <a:effectLst/>
              <a:latin typeface="Montserrat" panose="00000500000000000000" pitchFamily="2" charset="0"/>
              <a:ea typeface="+mn-ea"/>
              <a:cs typeface="+mn-cs"/>
            </a:rPr>
            <a:t> 20:00</a:t>
          </a:r>
          <a:r>
            <a:rPr lang="en-US" sz="1100" b="0" i="0" u="none" strike="noStrike">
              <a:solidFill>
                <a:srgbClr val="003865"/>
              </a:solidFill>
              <a:effectLst/>
              <a:latin typeface="Montserrat" panose="00000500000000000000" pitchFamily="2" charset="0"/>
              <a:ea typeface="+mn-ea"/>
              <a:cs typeface="+mn-cs"/>
            </a:rPr>
            <a:t>.</a:t>
          </a:r>
          <a:r>
            <a:rPr lang="en-US">
              <a:solidFill>
                <a:srgbClr val="003865"/>
              </a:solidFill>
              <a:effectLst/>
              <a:latin typeface="Montserrat" panose="00000500000000000000" pitchFamily="2" charset="0"/>
            </a:rPr>
            <a:t> </a:t>
          </a:r>
          <a:r>
            <a:rPr lang="en-US" sz="1100" b="0" i="0" u="none" strike="noStrike">
              <a:solidFill>
                <a:srgbClr val="003865"/>
              </a:solidFill>
              <a:effectLst/>
              <a:latin typeface="Montserrat" panose="00000500000000000000" pitchFamily="2" charset="0"/>
              <a:ea typeface="+mn-ea"/>
              <a:cs typeface="+mn-cs"/>
            </a:rPr>
            <a:t>Mail dit ingevulde bestand naar Enkhuizervoetbalpool@gmail.com.</a:t>
          </a:r>
          <a:r>
            <a:rPr lang="en-US">
              <a:solidFill>
                <a:srgbClr val="003865"/>
              </a:solidFill>
              <a:effectLst/>
              <a:latin typeface="Montserrat" panose="00000500000000000000" pitchFamily="2" charset="0"/>
            </a:rPr>
            <a:t> </a:t>
          </a:r>
          <a:endParaRPr lang="en-NL" sz="1600" b="0">
            <a:solidFill>
              <a:srgbClr val="003865"/>
            </a:solidFill>
            <a:latin typeface="Montserrat" panose="00000500000000000000" pitchFamily="2" charset="0"/>
          </a:endParaRPr>
        </a:p>
      </xdr:txBody>
    </xdr:sp>
    <xdr:clientData/>
  </xdr:oneCellAnchor>
  <xdr:twoCellAnchor>
    <xdr:from>
      <xdr:col>7</xdr:col>
      <xdr:colOff>158750</xdr:colOff>
      <xdr:row>50</xdr:row>
      <xdr:rowOff>63500</xdr:rowOff>
    </xdr:from>
    <xdr:to>
      <xdr:col>10</xdr:col>
      <xdr:colOff>446405</xdr:colOff>
      <xdr:row>58</xdr:row>
      <xdr:rowOff>1</xdr:rowOff>
    </xdr:to>
    <xdr:sp macro="" textlink="">
      <xdr:nvSpPr>
        <xdr:cNvPr id="17" name="Oval 16">
          <a:extLst>
            <a:ext uri="{FF2B5EF4-FFF2-40B4-BE49-F238E27FC236}">
              <a16:creationId xmlns:a16="http://schemas.microsoft.com/office/drawing/2014/main" id="{902BAB07-E51A-014F-B482-C32F6F54B77D}"/>
            </a:ext>
          </a:extLst>
        </xdr:cNvPr>
        <xdr:cNvSpPr/>
      </xdr:nvSpPr>
      <xdr:spPr>
        <a:xfrm>
          <a:off x="3333750" y="8096250"/>
          <a:ext cx="2129155" cy="1883834"/>
        </a:xfrm>
        <a:prstGeom prst="ellipse">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6</xdr:col>
      <xdr:colOff>456776</xdr:colOff>
      <xdr:row>37</xdr:row>
      <xdr:rowOff>50588</xdr:rowOff>
    </xdr:from>
    <xdr:to>
      <xdr:col>11</xdr:col>
      <xdr:colOff>154305</xdr:colOff>
      <xdr:row>40</xdr:row>
      <xdr:rowOff>88688</xdr:rowOff>
    </xdr:to>
    <xdr:sp macro="" textlink="">
      <xdr:nvSpPr>
        <xdr:cNvPr id="4" name="Rectangle: Rounded Corners 3">
          <a:hlinkClick xmlns:r="http://schemas.openxmlformats.org/officeDocument/2006/relationships" r:id="rId5"/>
          <a:extLst>
            <a:ext uri="{FF2B5EF4-FFF2-40B4-BE49-F238E27FC236}">
              <a16:creationId xmlns:a16="http://schemas.microsoft.com/office/drawing/2014/main" id="{015CADBD-E1EF-4B42-8073-264B1F145200}"/>
            </a:ext>
          </a:extLst>
        </xdr:cNvPr>
        <xdr:cNvSpPr/>
      </xdr:nvSpPr>
      <xdr:spPr>
        <a:xfrm>
          <a:off x="4114376" y="5545455"/>
          <a:ext cx="2745529" cy="622300"/>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Ga naar het voorspellen van de vijf </a:t>
          </a:r>
          <a:r>
            <a:rPr lang="en-US" sz="1100" b="1" u="sng">
              <a:latin typeface="Montserrat" panose="00000500000000000000" pitchFamily="2" charset="0"/>
            </a:rPr>
            <a:t>Extra voorspellingen</a:t>
          </a:r>
          <a:endParaRPr lang="en-NL" sz="1100" b="1" u="sng">
            <a:latin typeface="Montserrat" panose="00000500000000000000" pitchFamily="2" charset="0"/>
          </a:endParaRPr>
        </a:p>
      </xdr:txBody>
    </xdr:sp>
    <xdr:clientData/>
  </xdr:twoCellAnchor>
  <xdr:twoCellAnchor editAs="oneCell">
    <xdr:from>
      <xdr:col>5</xdr:col>
      <xdr:colOff>95454</xdr:colOff>
      <xdr:row>29</xdr:row>
      <xdr:rowOff>124883</xdr:rowOff>
    </xdr:from>
    <xdr:to>
      <xdr:col>6</xdr:col>
      <xdr:colOff>209719</xdr:colOff>
      <xdr:row>33</xdr:row>
      <xdr:rowOff>41673</xdr:rowOff>
    </xdr:to>
    <xdr:pic>
      <xdr:nvPicPr>
        <xdr:cNvPr id="15" name="Picture 14" descr="Achterkant van hand met naar rechts wijzende wijsvinger Emoji 👉">
          <a:extLst>
            <a:ext uri="{FF2B5EF4-FFF2-40B4-BE49-F238E27FC236}">
              <a16:creationId xmlns:a16="http://schemas.microsoft.com/office/drawing/2014/main" id="{59BB4A03-DC5D-D8B9-6881-FBD6642960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43454" y="4002616"/>
          <a:ext cx="716245" cy="756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105402</xdr:colOff>
      <xdr:row>33</xdr:row>
      <xdr:rowOff>53128</xdr:rowOff>
    </xdr:from>
    <xdr:to>
      <xdr:col>6</xdr:col>
      <xdr:colOff>248242</xdr:colOff>
      <xdr:row>37</xdr:row>
      <xdr:rowOff>3784</xdr:rowOff>
    </xdr:to>
    <xdr:pic>
      <xdr:nvPicPr>
        <xdr:cNvPr id="16" name="Picture 15" descr="Achterkant van hand met naar rechts wijzende wijsvinger Emoji 👉">
          <a:extLst>
            <a:ext uri="{FF2B5EF4-FFF2-40B4-BE49-F238E27FC236}">
              <a16:creationId xmlns:a16="http://schemas.microsoft.com/office/drawing/2014/main" id="{799F5FA5-D1D1-4BC1-8D29-3636C23CA86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53402" y="4769061"/>
          <a:ext cx="737200" cy="737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105403</xdr:colOff>
      <xdr:row>37</xdr:row>
      <xdr:rowOff>12700</xdr:rowOff>
    </xdr:from>
    <xdr:to>
      <xdr:col>6</xdr:col>
      <xdr:colOff>248243</xdr:colOff>
      <xdr:row>40</xdr:row>
      <xdr:rowOff>155761</xdr:rowOff>
    </xdr:to>
    <xdr:pic>
      <xdr:nvPicPr>
        <xdr:cNvPr id="18" name="Picture 17" descr="Achterkant van hand met naar rechts wijzende wijsvinger Emoji 👉">
          <a:extLst>
            <a:ext uri="{FF2B5EF4-FFF2-40B4-BE49-F238E27FC236}">
              <a16:creationId xmlns:a16="http://schemas.microsoft.com/office/drawing/2014/main" id="{DC8972E1-E723-434D-836E-40C439B67D8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53403" y="5507567"/>
          <a:ext cx="737200" cy="734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126991</xdr:colOff>
      <xdr:row>61</xdr:row>
      <xdr:rowOff>135678</xdr:rowOff>
    </xdr:from>
    <xdr:to>
      <xdr:col>6</xdr:col>
      <xdr:colOff>231731</xdr:colOff>
      <xdr:row>64</xdr:row>
      <xdr:rowOff>95013</xdr:rowOff>
    </xdr:to>
    <xdr:pic>
      <xdr:nvPicPr>
        <xdr:cNvPr id="19" name="Picture 18" descr="Achterkant van hand met naar rechts wijzende wijsvinger Emoji 👉">
          <a:extLst>
            <a:ext uri="{FF2B5EF4-FFF2-40B4-BE49-F238E27FC236}">
              <a16:creationId xmlns:a16="http://schemas.microsoft.com/office/drawing/2014/main" id="{929E08E6-C5A5-417D-AD5A-EC4711E25F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74991" y="11506411"/>
          <a:ext cx="721960" cy="739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313692</xdr:colOff>
      <xdr:row>53</xdr:row>
      <xdr:rowOff>40429</xdr:rowOff>
    </xdr:from>
    <xdr:to>
      <xdr:col>9</xdr:col>
      <xdr:colOff>320099</xdr:colOff>
      <xdr:row>56</xdr:row>
      <xdr:rowOff>231956</xdr:rowOff>
    </xdr:to>
    <xdr:pic>
      <xdr:nvPicPr>
        <xdr:cNvPr id="23" name="Picture 22" descr="2026 FIFA World Cup - Wikipedia">
          <a:extLst>
            <a:ext uri="{FF2B5EF4-FFF2-40B4-BE49-F238E27FC236}">
              <a16:creationId xmlns:a16="http://schemas.microsoft.com/office/drawing/2014/main" id="{690FFCD4-CBD1-45BB-A3A7-57877E8D327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02525" y="8803429"/>
          <a:ext cx="612621" cy="921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237066</xdr:colOff>
      <xdr:row>64</xdr:row>
      <xdr:rowOff>116418</xdr:rowOff>
    </xdr:from>
    <xdr:ext cx="5486400" cy="1549400"/>
    <xdr:sp macro="" textlink="">
      <xdr:nvSpPr>
        <xdr:cNvPr id="5" name="Rectangle: Rounded Corners 4">
          <a:extLst>
            <a:ext uri="{FF2B5EF4-FFF2-40B4-BE49-F238E27FC236}">
              <a16:creationId xmlns:a16="http://schemas.microsoft.com/office/drawing/2014/main" id="{718D1373-BCF6-4A08-A490-2D9D2CAB5927}"/>
            </a:ext>
          </a:extLst>
        </xdr:cNvPr>
        <xdr:cNvSpPr/>
      </xdr:nvSpPr>
      <xdr:spPr>
        <a:xfrm>
          <a:off x="1570566" y="11557001"/>
          <a:ext cx="5486400" cy="1549400"/>
        </a:xfrm>
        <a:prstGeom prst="roundRect">
          <a:avLst>
            <a:gd name="adj" fmla="val 15186"/>
          </a:avLst>
        </a:prstGeom>
        <a:solidFill>
          <a:schemeClr val="bg1">
            <a:lumMod val="95000"/>
          </a:schemeClr>
        </a:solidFill>
        <a:ln>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0" tIns="180000" rIns="360000" bIns="36000" spcCol="360000" rtlCol="0" anchor="t" anchorCtr="0">
          <a:noAutofit/>
        </a:bodyPr>
        <a:lstStyle/>
        <a:p>
          <a:pPr algn="ctr"/>
          <a:r>
            <a:rPr lang="en-US" sz="1200" b="1" i="0" u="none" strike="noStrike">
              <a:solidFill>
                <a:srgbClr val="003865"/>
              </a:solidFill>
              <a:effectLst/>
              <a:latin typeface="Montserrat" panose="00000500000000000000" pitchFamily="2" charset="0"/>
              <a:ea typeface="+mn-ea"/>
              <a:cs typeface="+mn-cs"/>
            </a:rPr>
            <a:t>Extra hulp</a:t>
          </a:r>
        </a:p>
        <a:p>
          <a:pPr algn="ctr"/>
          <a:r>
            <a:rPr lang="en-US" sz="1100" b="0" i="0" u="none" strike="noStrike">
              <a:solidFill>
                <a:srgbClr val="003865"/>
              </a:solidFill>
              <a:effectLst/>
              <a:latin typeface="Montserrat" panose="00000500000000000000" pitchFamily="2" charset="0"/>
              <a:ea typeface="+mn-ea"/>
              <a:cs typeface="+mn-cs"/>
            </a:rPr>
            <a:t>Op de invoerpagina's</a:t>
          </a:r>
          <a:r>
            <a:rPr lang="en-US" sz="1100" b="0" i="0" u="none" strike="noStrike" baseline="0">
              <a:solidFill>
                <a:srgbClr val="003865"/>
              </a:solidFill>
              <a:effectLst/>
              <a:latin typeface="Montserrat" panose="00000500000000000000" pitchFamily="2" charset="0"/>
              <a:ea typeface="+mn-ea"/>
              <a:cs typeface="+mn-cs"/>
            </a:rPr>
            <a:t> zelf vind je rode informatieknoppen waar je op kunt klikken (hieronder afgebeeld ter illustratie) die je extra uitleg geven wat er van je wordt verwacht. Op de 'Extra voorspellingen' pagina word je verwezen naar het uitleg en puntentelling tabblad voor een meer uitgebreide uitleg.</a:t>
          </a:r>
          <a:endParaRPr lang="en-NL" sz="1600" b="0">
            <a:solidFill>
              <a:srgbClr val="003865"/>
            </a:solidFill>
            <a:latin typeface="Montserrat" panose="00000500000000000000" pitchFamily="2"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24</xdr:col>
      <xdr:colOff>301262</xdr:colOff>
      <xdr:row>3</xdr:row>
      <xdr:rowOff>223973</xdr:rowOff>
    </xdr:from>
    <xdr:to>
      <xdr:col>32</xdr:col>
      <xdr:colOff>300990</xdr:colOff>
      <xdr:row>86</xdr:row>
      <xdr:rowOff>54430</xdr:rowOff>
    </xdr:to>
    <xdr:sp macro="" textlink="">
      <xdr:nvSpPr>
        <xdr:cNvPr id="4" name="Rectangle: Rounded Corners 3">
          <a:extLst>
            <a:ext uri="{FF2B5EF4-FFF2-40B4-BE49-F238E27FC236}">
              <a16:creationId xmlns:a16="http://schemas.microsoft.com/office/drawing/2014/main" id="{98DE13F1-A09D-4CC7-8678-58934B8182D6}"/>
            </a:ext>
          </a:extLst>
        </xdr:cNvPr>
        <xdr:cNvSpPr/>
      </xdr:nvSpPr>
      <xdr:spPr>
        <a:xfrm>
          <a:off x="9793605" y="223973"/>
          <a:ext cx="3994785" cy="19511828"/>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32</xdr:col>
      <xdr:colOff>642257</xdr:colOff>
      <xdr:row>3</xdr:row>
      <xdr:rowOff>219619</xdr:rowOff>
    </xdr:from>
    <xdr:to>
      <xdr:col>41</xdr:col>
      <xdr:colOff>263161</xdr:colOff>
      <xdr:row>28</xdr:row>
      <xdr:rowOff>9797</xdr:rowOff>
    </xdr:to>
    <xdr:sp macro="" textlink="">
      <xdr:nvSpPr>
        <xdr:cNvPr id="5" name="Rectangle: Rounded Corners 4">
          <a:extLst>
            <a:ext uri="{FF2B5EF4-FFF2-40B4-BE49-F238E27FC236}">
              <a16:creationId xmlns:a16="http://schemas.microsoft.com/office/drawing/2014/main" id="{C7902A2D-17AE-47D6-93C2-C1DA1A65BF62}"/>
            </a:ext>
          </a:extLst>
        </xdr:cNvPr>
        <xdr:cNvSpPr/>
      </xdr:nvSpPr>
      <xdr:spPr>
        <a:xfrm>
          <a:off x="13901057" y="219619"/>
          <a:ext cx="4334418" cy="6267178"/>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0</xdr:col>
      <xdr:colOff>149134</xdr:colOff>
      <xdr:row>3</xdr:row>
      <xdr:rowOff>206284</xdr:rowOff>
    </xdr:from>
    <xdr:to>
      <xdr:col>23</xdr:col>
      <xdr:colOff>159476</xdr:colOff>
      <xdr:row>88</xdr:row>
      <xdr:rowOff>190500</xdr:rowOff>
    </xdr:to>
    <xdr:sp macro="" textlink="">
      <xdr:nvSpPr>
        <xdr:cNvPr id="2" name="Rectangle: Rounded Corners 1">
          <a:extLst>
            <a:ext uri="{FF2B5EF4-FFF2-40B4-BE49-F238E27FC236}">
              <a16:creationId xmlns:a16="http://schemas.microsoft.com/office/drawing/2014/main" id="{037D618A-22D9-4BA7-8D6A-25E8656B1CE0}"/>
            </a:ext>
          </a:extLst>
        </xdr:cNvPr>
        <xdr:cNvSpPr/>
      </xdr:nvSpPr>
      <xdr:spPr>
        <a:xfrm>
          <a:off x="149134" y="1099253"/>
          <a:ext cx="9547248" cy="18938966"/>
        </a:xfrm>
        <a:prstGeom prst="roundRect">
          <a:avLst>
            <a:gd name="adj" fmla="val 9508"/>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editAs="oneCell">
    <xdr:from>
      <xdr:col>10</xdr:col>
      <xdr:colOff>154780</xdr:colOff>
      <xdr:row>6</xdr:row>
      <xdr:rowOff>119064</xdr:rowOff>
    </xdr:from>
    <xdr:to>
      <xdr:col>13</xdr:col>
      <xdr:colOff>18691</xdr:colOff>
      <xdr:row>9</xdr:row>
      <xdr:rowOff>210231</xdr:rowOff>
    </xdr:to>
    <xdr:pic>
      <xdr:nvPicPr>
        <xdr:cNvPr id="10" name="Picture 9">
          <a:extLst>
            <a:ext uri="{FF2B5EF4-FFF2-40B4-BE49-F238E27FC236}">
              <a16:creationId xmlns:a16="http://schemas.microsoft.com/office/drawing/2014/main" id="{03BD7167-46EE-4EC0-884A-FBE9DEF84CA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4369593" y="1464470"/>
          <a:ext cx="804504" cy="7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757238</xdr:colOff>
      <xdr:row>6</xdr:row>
      <xdr:rowOff>126207</xdr:rowOff>
    </xdr:from>
    <xdr:to>
      <xdr:col>27</xdr:col>
      <xdr:colOff>1561742</xdr:colOff>
      <xdr:row>9</xdr:row>
      <xdr:rowOff>205944</xdr:rowOff>
    </xdr:to>
    <xdr:pic>
      <xdr:nvPicPr>
        <xdr:cNvPr id="12" name="Picture 11">
          <a:extLst>
            <a:ext uri="{FF2B5EF4-FFF2-40B4-BE49-F238E27FC236}">
              <a16:creationId xmlns:a16="http://schemas.microsoft.com/office/drawing/2014/main" id="{DEF8E4FE-3475-421C-A19C-89D57981BEA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11377613" y="1471613"/>
          <a:ext cx="804504" cy="7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1083469</xdr:colOff>
      <xdr:row>6</xdr:row>
      <xdr:rowOff>107157</xdr:rowOff>
    </xdr:from>
    <xdr:to>
      <xdr:col>36</xdr:col>
      <xdr:colOff>284916</xdr:colOff>
      <xdr:row>9</xdr:row>
      <xdr:rowOff>186894</xdr:rowOff>
    </xdr:to>
    <xdr:pic>
      <xdr:nvPicPr>
        <xdr:cNvPr id="15" name="Picture 14">
          <a:extLst>
            <a:ext uri="{FF2B5EF4-FFF2-40B4-BE49-F238E27FC236}">
              <a16:creationId xmlns:a16="http://schemas.microsoft.com/office/drawing/2014/main" id="{82AF7EE9-8711-4CCA-8476-10E56891898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16002000" y="1452563"/>
          <a:ext cx="804504" cy="7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163285</xdr:colOff>
      <xdr:row>11</xdr:row>
      <xdr:rowOff>81642</xdr:rowOff>
    </xdr:from>
    <xdr:to>
      <xdr:col>23</xdr:col>
      <xdr:colOff>108857</xdr:colOff>
      <xdr:row>13</xdr:row>
      <xdr:rowOff>149678</xdr:rowOff>
    </xdr:to>
    <xdr:sp macro="" textlink="">
      <xdr:nvSpPr>
        <xdr:cNvPr id="3" name="Arrow: Chevron 2">
          <a:extLst>
            <a:ext uri="{FF2B5EF4-FFF2-40B4-BE49-F238E27FC236}">
              <a16:creationId xmlns:a16="http://schemas.microsoft.com/office/drawing/2014/main" id="{711A741B-96E3-FCF6-A904-F0FACEDFB1CF}"/>
            </a:ext>
          </a:extLst>
        </xdr:cNvPr>
        <xdr:cNvSpPr/>
      </xdr:nvSpPr>
      <xdr:spPr>
        <a:xfrm>
          <a:off x="10695214" y="1387928"/>
          <a:ext cx="557893" cy="557893"/>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166007</xdr:colOff>
      <xdr:row>15</xdr:row>
      <xdr:rowOff>97971</xdr:rowOff>
    </xdr:from>
    <xdr:to>
      <xdr:col>23</xdr:col>
      <xdr:colOff>111579</xdr:colOff>
      <xdr:row>17</xdr:row>
      <xdr:rowOff>166007</xdr:rowOff>
    </xdr:to>
    <xdr:sp macro="" textlink="">
      <xdr:nvSpPr>
        <xdr:cNvPr id="4" name="Arrow: Chevron 3">
          <a:extLst>
            <a:ext uri="{FF2B5EF4-FFF2-40B4-BE49-F238E27FC236}">
              <a16:creationId xmlns:a16="http://schemas.microsoft.com/office/drawing/2014/main" id="{D16EE8BF-7E88-46F2-8BC5-B00DE1A90941}"/>
            </a:ext>
          </a:extLst>
        </xdr:cNvPr>
        <xdr:cNvSpPr/>
      </xdr:nvSpPr>
      <xdr:spPr>
        <a:xfrm>
          <a:off x="10697936" y="2247900"/>
          <a:ext cx="557893" cy="489857"/>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182335</xdr:colOff>
      <xdr:row>19</xdr:row>
      <xdr:rowOff>100693</xdr:rowOff>
    </xdr:from>
    <xdr:to>
      <xdr:col>23</xdr:col>
      <xdr:colOff>127907</xdr:colOff>
      <xdr:row>21</xdr:row>
      <xdr:rowOff>168728</xdr:rowOff>
    </xdr:to>
    <xdr:sp macro="" textlink="">
      <xdr:nvSpPr>
        <xdr:cNvPr id="5" name="Arrow: Chevron 4">
          <a:extLst>
            <a:ext uri="{FF2B5EF4-FFF2-40B4-BE49-F238E27FC236}">
              <a16:creationId xmlns:a16="http://schemas.microsoft.com/office/drawing/2014/main" id="{63A1E773-3A04-48EF-839D-380920BD2AFB}"/>
            </a:ext>
          </a:extLst>
        </xdr:cNvPr>
        <xdr:cNvSpPr/>
      </xdr:nvSpPr>
      <xdr:spPr>
        <a:xfrm>
          <a:off x="10714264" y="3094264"/>
          <a:ext cx="557893" cy="489857"/>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179614</xdr:colOff>
      <xdr:row>23</xdr:row>
      <xdr:rowOff>84364</xdr:rowOff>
    </xdr:from>
    <xdr:to>
      <xdr:col>23</xdr:col>
      <xdr:colOff>125186</xdr:colOff>
      <xdr:row>25</xdr:row>
      <xdr:rowOff>152399</xdr:rowOff>
    </xdr:to>
    <xdr:sp macro="" textlink="">
      <xdr:nvSpPr>
        <xdr:cNvPr id="6" name="Arrow: Chevron 5">
          <a:extLst>
            <a:ext uri="{FF2B5EF4-FFF2-40B4-BE49-F238E27FC236}">
              <a16:creationId xmlns:a16="http://schemas.microsoft.com/office/drawing/2014/main" id="{05420B74-FDF6-4FA8-A060-22EAD8F5D05E}"/>
            </a:ext>
          </a:extLst>
        </xdr:cNvPr>
        <xdr:cNvSpPr/>
      </xdr:nvSpPr>
      <xdr:spPr>
        <a:xfrm>
          <a:off x="10711543" y="3921578"/>
          <a:ext cx="557893" cy="489857"/>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195943</xdr:colOff>
      <xdr:row>27</xdr:row>
      <xdr:rowOff>100693</xdr:rowOff>
    </xdr:from>
    <xdr:to>
      <xdr:col>23</xdr:col>
      <xdr:colOff>141515</xdr:colOff>
      <xdr:row>29</xdr:row>
      <xdr:rowOff>168728</xdr:rowOff>
    </xdr:to>
    <xdr:sp macro="" textlink="">
      <xdr:nvSpPr>
        <xdr:cNvPr id="7" name="Arrow: Chevron 6">
          <a:extLst>
            <a:ext uri="{FF2B5EF4-FFF2-40B4-BE49-F238E27FC236}">
              <a16:creationId xmlns:a16="http://schemas.microsoft.com/office/drawing/2014/main" id="{1D308C58-1E1F-46C0-9037-13A9F93494ED}"/>
            </a:ext>
          </a:extLst>
        </xdr:cNvPr>
        <xdr:cNvSpPr/>
      </xdr:nvSpPr>
      <xdr:spPr>
        <a:xfrm>
          <a:off x="10727872" y="4781550"/>
          <a:ext cx="557893" cy="489857"/>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171450</xdr:colOff>
      <xdr:row>31</xdr:row>
      <xdr:rowOff>103414</xdr:rowOff>
    </xdr:from>
    <xdr:to>
      <xdr:col>23</xdr:col>
      <xdr:colOff>117022</xdr:colOff>
      <xdr:row>33</xdr:row>
      <xdr:rowOff>171450</xdr:rowOff>
    </xdr:to>
    <xdr:sp macro="" textlink="">
      <xdr:nvSpPr>
        <xdr:cNvPr id="8" name="Arrow: Chevron 7">
          <a:extLst>
            <a:ext uri="{FF2B5EF4-FFF2-40B4-BE49-F238E27FC236}">
              <a16:creationId xmlns:a16="http://schemas.microsoft.com/office/drawing/2014/main" id="{930C0306-6B3D-4AF4-8EF1-5DE781AD3890}"/>
            </a:ext>
          </a:extLst>
        </xdr:cNvPr>
        <xdr:cNvSpPr/>
      </xdr:nvSpPr>
      <xdr:spPr>
        <a:xfrm>
          <a:off x="10703379" y="6308271"/>
          <a:ext cx="557893" cy="557893"/>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160565</xdr:colOff>
      <xdr:row>35</xdr:row>
      <xdr:rowOff>51706</xdr:rowOff>
    </xdr:from>
    <xdr:to>
      <xdr:col>23</xdr:col>
      <xdr:colOff>106137</xdr:colOff>
      <xdr:row>37</xdr:row>
      <xdr:rowOff>119742</xdr:rowOff>
    </xdr:to>
    <xdr:sp macro="" textlink="">
      <xdr:nvSpPr>
        <xdr:cNvPr id="9" name="Arrow: Chevron 8">
          <a:extLst>
            <a:ext uri="{FF2B5EF4-FFF2-40B4-BE49-F238E27FC236}">
              <a16:creationId xmlns:a16="http://schemas.microsoft.com/office/drawing/2014/main" id="{B2DD19DE-3D9E-45B1-B923-EE34EE3C1DAB}"/>
            </a:ext>
          </a:extLst>
        </xdr:cNvPr>
        <xdr:cNvSpPr/>
      </xdr:nvSpPr>
      <xdr:spPr>
        <a:xfrm>
          <a:off x="10692494" y="7236277"/>
          <a:ext cx="557893" cy="557894"/>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22</xdr:col>
      <xdr:colOff>163287</xdr:colOff>
      <xdr:row>39</xdr:row>
      <xdr:rowOff>81642</xdr:rowOff>
    </xdr:from>
    <xdr:to>
      <xdr:col>23</xdr:col>
      <xdr:colOff>108859</xdr:colOff>
      <xdr:row>41</xdr:row>
      <xdr:rowOff>149678</xdr:rowOff>
    </xdr:to>
    <xdr:sp macro="" textlink="">
      <xdr:nvSpPr>
        <xdr:cNvPr id="10" name="Arrow: Chevron 9">
          <a:extLst>
            <a:ext uri="{FF2B5EF4-FFF2-40B4-BE49-F238E27FC236}">
              <a16:creationId xmlns:a16="http://schemas.microsoft.com/office/drawing/2014/main" id="{05483B02-2D29-4051-9E47-5CAA394BDB96}"/>
            </a:ext>
          </a:extLst>
        </xdr:cNvPr>
        <xdr:cNvSpPr/>
      </xdr:nvSpPr>
      <xdr:spPr>
        <a:xfrm>
          <a:off x="10695216" y="8245928"/>
          <a:ext cx="557893" cy="557893"/>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44</xdr:col>
      <xdr:colOff>149680</xdr:colOff>
      <xdr:row>12</xdr:row>
      <xdr:rowOff>108858</xdr:rowOff>
    </xdr:from>
    <xdr:to>
      <xdr:col>45</xdr:col>
      <xdr:colOff>95251</xdr:colOff>
      <xdr:row>16</xdr:row>
      <xdr:rowOff>136071</xdr:rowOff>
    </xdr:to>
    <xdr:sp macro="" textlink="">
      <xdr:nvSpPr>
        <xdr:cNvPr id="11" name="Arrow: Chevron 10">
          <a:extLst>
            <a:ext uri="{FF2B5EF4-FFF2-40B4-BE49-F238E27FC236}">
              <a16:creationId xmlns:a16="http://schemas.microsoft.com/office/drawing/2014/main" id="{EC47BBE8-4AE2-4D90-AE02-CE372BC90CCD}"/>
            </a:ext>
          </a:extLst>
        </xdr:cNvPr>
        <xdr:cNvSpPr/>
      </xdr:nvSpPr>
      <xdr:spPr>
        <a:xfrm>
          <a:off x="21893894" y="1660072"/>
          <a:ext cx="557893" cy="1006928"/>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44</xdr:col>
      <xdr:colOff>152401</xdr:colOff>
      <xdr:row>20</xdr:row>
      <xdr:rowOff>111579</xdr:rowOff>
    </xdr:from>
    <xdr:to>
      <xdr:col>45</xdr:col>
      <xdr:colOff>97972</xdr:colOff>
      <xdr:row>24</xdr:row>
      <xdr:rowOff>138793</xdr:rowOff>
    </xdr:to>
    <xdr:sp macro="" textlink="">
      <xdr:nvSpPr>
        <xdr:cNvPr id="12" name="Arrow: Chevron 11">
          <a:extLst>
            <a:ext uri="{FF2B5EF4-FFF2-40B4-BE49-F238E27FC236}">
              <a16:creationId xmlns:a16="http://schemas.microsoft.com/office/drawing/2014/main" id="{8D92867F-A506-4FFC-B8BE-BC55FB81F464}"/>
            </a:ext>
          </a:extLst>
        </xdr:cNvPr>
        <xdr:cNvSpPr/>
      </xdr:nvSpPr>
      <xdr:spPr>
        <a:xfrm>
          <a:off x="21896615" y="3622222"/>
          <a:ext cx="557893" cy="1006928"/>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44</xdr:col>
      <xdr:colOff>166008</xdr:colOff>
      <xdr:row>28</xdr:row>
      <xdr:rowOff>125186</xdr:rowOff>
    </xdr:from>
    <xdr:to>
      <xdr:col>45</xdr:col>
      <xdr:colOff>111579</xdr:colOff>
      <xdr:row>32</xdr:row>
      <xdr:rowOff>152399</xdr:rowOff>
    </xdr:to>
    <xdr:sp macro="" textlink="">
      <xdr:nvSpPr>
        <xdr:cNvPr id="13" name="Arrow: Chevron 12">
          <a:extLst>
            <a:ext uri="{FF2B5EF4-FFF2-40B4-BE49-F238E27FC236}">
              <a16:creationId xmlns:a16="http://schemas.microsoft.com/office/drawing/2014/main" id="{961BAD1D-A5E4-4ECB-B9E4-75F60AD6B235}"/>
            </a:ext>
          </a:extLst>
        </xdr:cNvPr>
        <xdr:cNvSpPr/>
      </xdr:nvSpPr>
      <xdr:spPr>
        <a:xfrm>
          <a:off x="21910222" y="5595257"/>
          <a:ext cx="557893" cy="1006928"/>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44</xdr:col>
      <xdr:colOff>168729</xdr:colOff>
      <xdr:row>36</xdr:row>
      <xdr:rowOff>127907</xdr:rowOff>
    </xdr:from>
    <xdr:to>
      <xdr:col>45</xdr:col>
      <xdr:colOff>114300</xdr:colOff>
      <xdr:row>40</xdr:row>
      <xdr:rowOff>155121</xdr:rowOff>
    </xdr:to>
    <xdr:sp macro="" textlink="">
      <xdr:nvSpPr>
        <xdr:cNvPr id="14" name="Arrow: Chevron 13">
          <a:extLst>
            <a:ext uri="{FF2B5EF4-FFF2-40B4-BE49-F238E27FC236}">
              <a16:creationId xmlns:a16="http://schemas.microsoft.com/office/drawing/2014/main" id="{B7D0F983-3D03-44E3-8CB2-DB01A28F0246}"/>
            </a:ext>
          </a:extLst>
        </xdr:cNvPr>
        <xdr:cNvSpPr/>
      </xdr:nvSpPr>
      <xdr:spPr>
        <a:xfrm>
          <a:off x="21912943" y="7557407"/>
          <a:ext cx="557893" cy="1006928"/>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66</xdr:col>
      <xdr:colOff>149679</xdr:colOff>
      <xdr:row>14</xdr:row>
      <xdr:rowOff>95250</xdr:rowOff>
    </xdr:from>
    <xdr:to>
      <xdr:col>68</xdr:col>
      <xdr:colOff>81643</xdr:colOff>
      <xdr:row>22</xdr:row>
      <xdr:rowOff>122464</xdr:rowOff>
    </xdr:to>
    <xdr:sp macro="" textlink="">
      <xdr:nvSpPr>
        <xdr:cNvPr id="15" name="Arrow: Chevron 14">
          <a:extLst>
            <a:ext uri="{FF2B5EF4-FFF2-40B4-BE49-F238E27FC236}">
              <a16:creationId xmlns:a16="http://schemas.microsoft.com/office/drawing/2014/main" id="{470834AC-59CC-4975-BD62-CACBFE9E24B2}"/>
            </a:ext>
          </a:extLst>
        </xdr:cNvPr>
        <xdr:cNvSpPr/>
      </xdr:nvSpPr>
      <xdr:spPr>
        <a:xfrm>
          <a:off x="33106179" y="2136321"/>
          <a:ext cx="762000" cy="1986643"/>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66</xdr:col>
      <xdr:colOff>152400</xdr:colOff>
      <xdr:row>30</xdr:row>
      <xdr:rowOff>125184</xdr:rowOff>
    </xdr:from>
    <xdr:to>
      <xdr:col>68</xdr:col>
      <xdr:colOff>84364</xdr:colOff>
      <xdr:row>38</xdr:row>
      <xdr:rowOff>152399</xdr:rowOff>
    </xdr:to>
    <xdr:sp macro="" textlink="">
      <xdr:nvSpPr>
        <xdr:cNvPr id="16" name="Arrow: Chevron 15">
          <a:extLst>
            <a:ext uri="{FF2B5EF4-FFF2-40B4-BE49-F238E27FC236}">
              <a16:creationId xmlns:a16="http://schemas.microsoft.com/office/drawing/2014/main" id="{BAB1F8D6-7AB2-4A75-915A-D304E9677B09}"/>
            </a:ext>
          </a:extLst>
        </xdr:cNvPr>
        <xdr:cNvSpPr/>
      </xdr:nvSpPr>
      <xdr:spPr>
        <a:xfrm>
          <a:off x="33108900" y="6085113"/>
          <a:ext cx="762000" cy="1986643"/>
        </a:xfrm>
        <a:prstGeom prst="chevron">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xdr:from>
      <xdr:col>89</xdr:col>
      <xdr:colOff>134438</xdr:colOff>
      <xdr:row>18</xdr:row>
      <xdr:rowOff>140153</xdr:rowOff>
    </xdr:from>
    <xdr:to>
      <xdr:col>91</xdr:col>
      <xdr:colOff>41639</xdr:colOff>
      <xdr:row>34</xdr:row>
      <xdr:rowOff>156210</xdr:rowOff>
    </xdr:to>
    <xdr:sp macro="" textlink="">
      <xdr:nvSpPr>
        <xdr:cNvPr id="20" name="Arrow: Chevron 19">
          <a:extLst>
            <a:ext uri="{FF2B5EF4-FFF2-40B4-BE49-F238E27FC236}">
              <a16:creationId xmlns:a16="http://schemas.microsoft.com/office/drawing/2014/main" id="{4BE2540C-CA72-4E8F-BF66-86CB0A6731C0}"/>
            </a:ext>
          </a:extLst>
        </xdr:cNvPr>
        <xdr:cNvSpPr/>
      </xdr:nvSpPr>
      <xdr:spPr>
        <a:xfrm>
          <a:off x="44569924" y="3122839"/>
          <a:ext cx="734515" cy="3847828"/>
        </a:xfrm>
        <a:prstGeom prst="chevron">
          <a:avLst>
            <a:gd name="adj" fmla="val 42590"/>
          </a:avLst>
        </a:prstGeom>
        <a:solidFill>
          <a:srgbClr val="003865"/>
        </a:solidFill>
        <a:ln>
          <a:solidFill>
            <a:srgbClr val="00386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solidFill>
              <a:schemeClr val="tx1"/>
            </a:solidFill>
          </a:endParaRPr>
        </a:p>
      </xdr:txBody>
    </xdr:sp>
    <xdr:clientData/>
  </xdr:twoCellAnchor>
  <xdr:twoCellAnchor editAs="oneCell">
    <xdr:from>
      <xdr:col>2</xdr:col>
      <xdr:colOff>8641</xdr:colOff>
      <xdr:row>3</xdr:row>
      <xdr:rowOff>146480</xdr:rowOff>
    </xdr:from>
    <xdr:to>
      <xdr:col>3</xdr:col>
      <xdr:colOff>265457</xdr:colOff>
      <xdr:row>7</xdr:row>
      <xdr:rowOff>130967</xdr:rowOff>
    </xdr:to>
    <xdr:pic>
      <xdr:nvPicPr>
        <xdr:cNvPr id="17" name="Picture 16">
          <a:extLst>
            <a:ext uri="{FF2B5EF4-FFF2-40B4-BE49-F238E27FC236}">
              <a16:creationId xmlns:a16="http://schemas.microsoft.com/office/drawing/2014/main" id="{2071C36E-FBB3-4FCC-9A0C-1BE2A98BF6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496797" y="968011"/>
          <a:ext cx="804504" cy="7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171178</xdr:colOff>
      <xdr:row>3</xdr:row>
      <xdr:rowOff>0</xdr:rowOff>
    </xdr:from>
    <xdr:to>
      <xdr:col>114</xdr:col>
      <xdr:colOff>169001</xdr:colOff>
      <xdr:row>45</xdr:row>
      <xdr:rowOff>132261</xdr:rowOff>
    </xdr:to>
    <xdr:sp macro="" textlink="">
      <xdr:nvSpPr>
        <xdr:cNvPr id="18" name="Rectangle: Rounded Corners 17">
          <a:extLst>
            <a:ext uri="{FF2B5EF4-FFF2-40B4-BE49-F238E27FC236}">
              <a16:creationId xmlns:a16="http://schemas.microsoft.com/office/drawing/2014/main" id="{3AF61813-010C-483C-84C3-92617EA55492}"/>
            </a:ext>
          </a:extLst>
        </xdr:cNvPr>
        <xdr:cNvSpPr/>
      </xdr:nvSpPr>
      <xdr:spPr>
        <a:xfrm>
          <a:off x="171178" y="797719"/>
          <a:ext cx="61064979" cy="9573917"/>
        </a:xfrm>
        <a:prstGeom prst="roundRect">
          <a:avLst>
            <a:gd name="adj" fmla="val 10889"/>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editAs="oneCell">
    <xdr:from>
      <xdr:col>112</xdr:col>
      <xdr:colOff>289016</xdr:colOff>
      <xdr:row>23</xdr:row>
      <xdr:rowOff>156967</xdr:rowOff>
    </xdr:from>
    <xdr:to>
      <xdr:col>113</xdr:col>
      <xdr:colOff>415562</xdr:colOff>
      <xdr:row>28</xdr:row>
      <xdr:rowOff>68340</xdr:rowOff>
    </xdr:to>
    <xdr:pic>
      <xdr:nvPicPr>
        <xdr:cNvPr id="24" name="Picture 23" descr="2026 FIFA World Cup - Wikipedia">
          <a:extLst>
            <a:ext uri="{FF2B5EF4-FFF2-40B4-BE49-F238E27FC236}">
              <a16:creationId xmlns:a16="http://schemas.microsoft.com/office/drawing/2014/main" id="{66D9D724-AC60-4085-9FA8-C0A102FA0D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774987" y="5904624"/>
          <a:ext cx="736146" cy="1106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112</xdr:col>
      <xdr:colOff>190499</xdr:colOff>
      <xdr:row>3</xdr:row>
      <xdr:rowOff>154780</xdr:rowOff>
    </xdr:from>
    <xdr:to>
      <xdr:col>113</xdr:col>
      <xdr:colOff>391595</xdr:colOff>
      <xdr:row>7</xdr:row>
      <xdr:rowOff>131647</xdr:rowOff>
    </xdr:to>
    <xdr:pic>
      <xdr:nvPicPr>
        <xdr:cNvPr id="2" name="Picture 1">
          <a:extLst>
            <a:ext uri="{FF2B5EF4-FFF2-40B4-BE49-F238E27FC236}">
              <a16:creationId xmlns:a16="http://schemas.microsoft.com/office/drawing/2014/main" id="{931E9253-355B-4794-881E-1CD4CF93609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58745437" y="976311"/>
          <a:ext cx="804504" cy="7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224518</xdr:colOff>
      <xdr:row>31</xdr:row>
      <xdr:rowOff>113485</xdr:rowOff>
    </xdr:from>
    <xdr:to>
      <xdr:col>3</xdr:col>
      <xdr:colOff>1405890</xdr:colOff>
      <xdr:row>32</xdr:row>
      <xdr:rowOff>211455</xdr:rowOff>
    </xdr:to>
    <xdr:sp macro="" textlink="">
      <xdr:nvSpPr>
        <xdr:cNvPr id="6" name="Rectangle: Rounded Corners 5">
          <a:extLst>
            <a:ext uri="{FF2B5EF4-FFF2-40B4-BE49-F238E27FC236}">
              <a16:creationId xmlns:a16="http://schemas.microsoft.com/office/drawing/2014/main" id="{DC3B598B-97B1-4B31-999B-B1095D851557}"/>
            </a:ext>
          </a:extLst>
        </xdr:cNvPr>
        <xdr:cNvSpPr/>
      </xdr:nvSpPr>
      <xdr:spPr>
        <a:xfrm>
          <a:off x="1357993" y="8790760"/>
          <a:ext cx="1181372" cy="345620"/>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Argentinië</a:t>
          </a:r>
          <a:endParaRPr lang="en-NL" sz="1100" b="1" u="sng">
            <a:solidFill>
              <a:srgbClr val="003865"/>
            </a:solidFill>
            <a:latin typeface="Montserrat" panose="00000500000000000000" pitchFamily="2" charset="0"/>
          </a:endParaRPr>
        </a:p>
      </xdr:txBody>
    </xdr:sp>
    <xdr:clientData/>
  </xdr:twoCellAnchor>
  <xdr:twoCellAnchor>
    <xdr:from>
      <xdr:col>3</xdr:col>
      <xdr:colOff>225336</xdr:colOff>
      <xdr:row>33</xdr:row>
      <xdr:rowOff>8928</xdr:rowOff>
    </xdr:from>
    <xdr:to>
      <xdr:col>3</xdr:col>
      <xdr:colOff>1405891</xdr:colOff>
      <xdr:row>34</xdr:row>
      <xdr:rowOff>86760</xdr:rowOff>
    </xdr:to>
    <xdr:sp macro="" textlink="">
      <xdr:nvSpPr>
        <xdr:cNvPr id="7" name="Rectangle: Rounded Corners 6">
          <a:extLst>
            <a:ext uri="{FF2B5EF4-FFF2-40B4-BE49-F238E27FC236}">
              <a16:creationId xmlns:a16="http://schemas.microsoft.com/office/drawing/2014/main" id="{7B600A73-7A5D-498B-A7D4-532BAA4B5C4C}"/>
            </a:ext>
          </a:extLst>
        </xdr:cNvPr>
        <xdr:cNvSpPr/>
      </xdr:nvSpPr>
      <xdr:spPr>
        <a:xfrm>
          <a:off x="1355347" y="9174576"/>
          <a:ext cx="1180555" cy="324616"/>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Brazilië</a:t>
          </a:r>
          <a:endParaRPr lang="en-NL" sz="1100" b="1" u="sng">
            <a:solidFill>
              <a:srgbClr val="003865"/>
            </a:solidFill>
            <a:latin typeface="Montserrat" panose="00000500000000000000" pitchFamily="2" charset="0"/>
          </a:endParaRPr>
        </a:p>
      </xdr:txBody>
    </xdr:sp>
    <xdr:clientData/>
  </xdr:twoCellAnchor>
  <xdr:twoCellAnchor>
    <xdr:from>
      <xdr:col>3</xdr:col>
      <xdr:colOff>225335</xdr:colOff>
      <xdr:row>34</xdr:row>
      <xdr:rowOff>135622</xdr:rowOff>
    </xdr:from>
    <xdr:to>
      <xdr:col>3</xdr:col>
      <xdr:colOff>1405890</xdr:colOff>
      <xdr:row>35</xdr:row>
      <xdr:rowOff>200572</xdr:rowOff>
    </xdr:to>
    <xdr:sp macro="" textlink="">
      <xdr:nvSpPr>
        <xdr:cNvPr id="8" name="Rectangle: Rounded Corners 7">
          <a:extLst>
            <a:ext uri="{FF2B5EF4-FFF2-40B4-BE49-F238E27FC236}">
              <a16:creationId xmlns:a16="http://schemas.microsoft.com/office/drawing/2014/main" id="{35CE888F-1B8C-482A-9012-824EED7B8A8F}"/>
            </a:ext>
          </a:extLst>
        </xdr:cNvPr>
        <xdr:cNvSpPr/>
      </xdr:nvSpPr>
      <xdr:spPr>
        <a:xfrm>
          <a:off x="1355346" y="9548054"/>
          <a:ext cx="1180555" cy="31173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Duitsland</a:t>
          </a:r>
          <a:endParaRPr lang="en-NL" sz="1100" b="1" u="sng">
            <a:solidFill>
              <a:srgbClr val="003865"/>
            </a:solidFill>
            <a:latin typeface="Montserrat" panose="00000500000000000000" pitchFamily="2" charset="0"/>
          </a:endParaRPr>
        </a:p>
      </xdr:txBody>
    </xdr:sp>
    <xdr:clientData/>
  </xdr:twoCellAnchor>
  <xdr:twoCellAnchor>
    <xdr:from>
      <xdr:col>3</xdr:col>
      <xdr:colOff>224246</xdr:colOff>
      <xdr:row>36</xdr:row>
      <xdr:rowOff>5964</xdr:rowOff>
    </xdr:from>
    <xdr:to>
      <xdr:col>3</xdr:col>
      <xdr:colOff>1405262</xdr:colOff>
      <xdr:row>37</xdr:row>
      <xdr:rowOff>77932</xdr:rowOff>
    </xdr:to>
    <xdr:sp macro="" textlink="">
      <xdr:nvSpPr>
        <xdr:cNvPr id="9" name="Rectangle: Rounded Corners 8">
          <a:extLst>
            <a:ext uri="{FF2B5EF4-FFF2-40B4-BE49-F238E27FC236}">
              <a16:creationId xmlns:a16="http://schemas.microsoft.com/office/drawing/2014/main" id="{216E2AAF-BEDF-4B7A-9850-5FFFC81DDD99}"/>
            </a:ext>
          </a:extLst>
        </xdr:cNvPr>
        <xdr:cNvSpPr/>
      </xdr:nvSpPr>
      <xdr:spPr>
        <a:xfrm>
          <a:off x="1354257" y="9911964"/>
          <a:ext cx="1181016" cy="31875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Engeland</a:t>
          </a:r>
          <a:endParaRPr lang="en-NL" sz="1100" b="1" u="sng">
            <a:solidFill>
              <a:srgbClr val="003865"/>
            </a:solidFill>
            <a:latin typeface="Montserrat" panose="00000500000000000000" pitchFamily="2" charset="0"/>
          </a:endParaRPr>
        </a:p>
      </xdr:txBody>
    </xdr:sp>
    <xdr:clientData/>
  </xdr:twoCellAnchor>
  <xdr:twoCellAnchor>
    <xdr:from>
      <xdr:col>3</xdr:col>
      <xdr:colOff>225607</xdr:colOff>
      <xdr:row>37</xdr:row>
      <xdr:rowOff>132104</xdr:rowOff>
    </xdr:from>
    <xdr:to>
      <xdr:col>3</xdr:col>
      <xdr:colOff>1408528</xdr:colOff>
      <xdr:row>38</xdr:row>
      <xdr:rowOff>197921</xdr:rowOff>
    </xdr:to>
    <xdr:sp macro="" textlink="">
      <xdr:nvSpPr>
        <xdr:cNvPr id="10" name="Rectangle: Rounded Corners 9">
          <a:extLst>
            <a:ext uri="{FF2B5EF4-FFF2-40B4-BE49-F238E27FC236}">
              <a16:creationId xmlns:a16="http://schemas.microsoft.com/office/drawing/2014/main" id="{64759B86-D1DB-4074-B2F9-5A26131801C5}"/>
            </a:ext>
          </a:extLst>
        </xdr:cNvPr>
        <xdr:cNvSpPr/>
      </xdr:nvSpPr>
      <xdr:spPr>
        <a:xfrm>
          <a:off x="1355618" y="10284888"/>
          <a:ext cx="1182921" cy="312601"/>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Frankrijk</a:t>
          </a:r>
          <a:endParaRPr lang="en-NL" sz="1100" b="1" u="sng">
            <a:solidFill>
              <a:srgbClr val="003865"/>
            </a:solidFill>
            <a:latin typeface="Montserrat" panose="00000500000000000000" pitchFamily="2" charset="0"/>
          </a:endParaRPr>
        </a:p>
      </xdr:txBody>
    </xdr:sp>
    <xdr:clientData/>
  </xdr:twoCellAnchor>
  <xdr:twoCellAnchor>
    <xdr:from>
      <xdr:col>3</xdr:col>
      <xdr:colOff>224519</xdr:colOff>
      <xdr:row>39</xdr:row>
      <xdr:rowOff>1627</xdr:rowOff>
    </xdr:from>
    <xdr:to>
      <xdr:col>3</xdr:col>
      <xdr:colOff>1409345</xdr:colOff>
      <xdr:row>40</xdr:row>
      <xdr:rowOff>64189</xdr:rowOff>
    </xdr:to>
    <xdr:sp macro="" textlink="">
      <xdr:nvSpPr>
        <xdr:cNvPr id="11" name="Rectangle: Rounded Corners 10">
          <a:extLst>
            <a:ext uri="{FF2B5EF4-FFF2-40B4-BE49-F238E27FC236}">
              <a16:creationId xmlns:a16="http://schemas.microsoft.com/office/drawing/2014/main" id="{EA209E81-5285-4605-8479-68B3EC7EDB64}"/>
            </a:ext>
          </a:extLst>
        </xdr:cNvPr>
        <xdr:cNvSpPr/>
      </xdr:nvSpPr>
      <xdr:spPr>
        <a:xfrm>
          <a:off x="1354530" y="10647979"/>
          <a:ext cx="1184826" cy="309346"/>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Portugal</a:t>
          </a:r>
          <a:endParaRPr lang="en-NL" sz="1100" b="1" u="sng">
            <a:solidFill>
              <a:srgbClr val="003865"/>
            </a:solidFill>
            <a:latin typeface="Montserrat" panose="00000500000000000000" pitchFamily="2" charset="0"/>
          </a:endParaRPr>
        </a:p>
      </xdr:txBody>
    </xdr:sp>
    <xdr:clientData/>
  </xdr:twoCellAnchor>
  <xdr:twoCellAnchor>
    <xdr:from>
      <xdr:col>3</xdr:col>
      <xdr:colOff>224518</xdr:colOff>
      <xdr:row>40</xdr:row>
      <xdr:rowOff>114991</xdr:rowOff>
    </xdr:from>
    <xdr:to>
      <xdr:col>3</xdr:col>
      <xdr:colOff>1409344</xdr:colOff>
      <xdr:row>41</xdr:row>
      <xdr:rowOff>165601</xdr:rowOff>
    </xdr:to>
    <xdr:sp macro="" textlink="">
      <xdr:nvSpPr>
        <xdr:cNvPr id="12" name="Rectangle: Rounded Corners 11">
          <a:extLst>
            <a:ext uri="{FF2B5EF4-FFF2-40B4-BE49-F238E27FC236}">
              <a16:creationId xmlns:a16="http://schemas.microsoft.com/office/drawing/2014/main" id="{1E1DFA84-D8BE-432C-A726-61155ECB5C18}"/>
            </a:ext>
          </a:extLst>
        </xdr:cNvPr>
        <xdr:cNvSpPr/>
      </xdr:nvSpPr>
      <xdr:spPr>
        <a:xfrm>
          <a:off x="1354529" y="11008127"/>
          <a:ext cx="1184826" cy="29739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Spanje</a:t>
          </a:r>
          <a:endParaRPr lang="en-NL" sz="1100" b="1" u="sng">
            <a:solidFill>
              <a:srgbClr val="003865"/>
            </a:solidFill>
            <a:latin typeface="Montserrat" panose="00000500000000000000" pitchFamily="2" charset="0"/>
          </a:endParaRPr>
        </a:p>
      </xdr:txBody>
    </xdr:sp>
    <xdr:clientData/>
  </xdr:twoCellAnchor>
  <xdr:twoCellAnchor>
    <xdr:from>
      <xdr:col>3</xdr:col>
      <xdr:colOff>123824</xdr:colOff>
      <xdr:row>29</xdr:row>
      <xdr:rowOff>41638</xdr:rowOff>
    </xdr:from>
    <xdr:to>
      <xdr:col>3</xdr:col>
      <xdr:colOff>1523999</xdr:colOff>
      <xdr:row>31</xdr:row>
      <xdr:rowOff>1</xdr:rowOff>
    </xdr:to>
    <xdr:sp macro="" textlink="">
      <xdr:nvSpPr>
        <xdr:cNvPr id="13" name="Rectangle: Rounded Corners 12">
          <a:extLst>
            <a:ext uri="{FF2B5EF4-FFF2-40B4-BE49-F238E27FC236}">
              <a16:creationId xmlns:a16="http://schemas.microsoft.com/office/drawing/2014/main" id="{97FA54A0-8B86-406C-BB7B-0C7DD7F8F005}"/>
            </a:ext>
          </a:extLst>
        </xdr:cNvPr>
        <xdr:cNvSpPr/>
      </xdr:nvSpPr>
      <xdr:spPr>
        <a:xfrm>
          <a:off x="1257299" y="8252188"/>
          <a:ext cx="1400175" cy="425088"/>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NL" sz="1100" b="0" i="0">
              <a:solidFill>
                <a:schemeClr val="lt1"/>
              </a:solidFill>
              <a:effectLst/>
              <a:latin typeface="+mn-lt"/>
              <a:ea typeface="+mn-ea"/>
              <a:cs typeface="+mn-cs"/>
            </a:rPr>
            <a:t>⭐⭐⭐⭐⭐</a:t>
          </a:r>
        </a:p>
      </xdr:txBody>
    </xdr:sp>
    <xdr:clientData/>
  </xdr:twoCellAnchor>
  <xdr:twoCellAnchor>
    <xdr:from>
      <xdr:col>8</xdr:col>
      <xdr:colOff>527203</xdr:colOff>
      <xdr:row>36</xdr:row>
      <xdr:rowOff>14477</xdr:rowOff>
    </xdr:from>
    <xdr:to>
      <xdr:col>9</xdr:col>
      <xdr:colOff>1126476</xdr:colOff>
      <xdr:row>37</xdr:row>
      <xdr:rowOff>95006</xdr:rowOff>
    </xdr:to>
    <xdr:sp macro="" textlink="">
      <xdr:nvSpPr>
        <xdr:cNvPr id="22" name="Rectangle: Rounded Corners 21">
          <a:extLst>
            <a:ext uri="{FF2B5EF4-FFF2-40B4-BE49-F238E27FC236}">
              <a16:creationId xmlns:a16="http://schemas.microsoft.com/office/drawing/2014/main" id="{FD1065C8-F27F-4CFD-AF82-8117C72500AB}"/>
            </a:ext>
          </a:extLst>
        </xdr:cNvPr>
        <xdr:cNvSpPr/>
      </xdr:nvSpPr>
      <xdr:spPr>
        <a:xfrm>
          <a:off x="7121434" y="9927804"/>
          <a:ext cx="1207407" cy="32964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Tsjechië</a:t>
          </a:r>
        </a:p>
      </xdr:txBody>
    </xdr:sp>
    <xdr:clientData/>
  </xdr:twoCellAnchor>
  <xdr:twoCellAnchor>
    <xdr:from>
      <xdr:col>8</xdr:col>
      <xdr:colOff>522389</xdr:colOff>
      <xdr:row>31</xdr:row>
      <xdr:rowOff>130092</xdr:rowOff>
    </xdr:from>
    <xdr:to>
      <xdr:col>9</xdr:col>
      <xdr:colOff>1118960</xdr:colOff>
      <xdr:row>32</xdr:row>
      <xdr:rowOff>211223</xdr:rowOff>
    </xdr:to>
    <xdr:sp macro="" textlink="">
      <xdr:nvSpPr>
        <xdr:cNvPr id="43" name="Rectangle: Rounded Corners 42">
          <a:extLst>
            <a:ext uri="{FF2B5EF4-FFF2-40B4-BE49-F238E27FC236}">
              <a16:creationId xmlns:a16="http://schemas.microsoft.com/office/drawing/2014/main" id="{A3EB5FAA-811E-41EA-8851-2B4BB9538CCD}"/>
            </a:ext>
          </a:extLst>
        </xdr:cNvPr>
        <xdr:cNvSpPr/>
      </xdr:nvSpPr>
      <xdr:spPr>
        <a:xfrm>
          <a:off x="7111957" y="8802172"/>
          <a:ext cx="1207037"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Paraguay</a:t>
          </a:r>
          <a:endParaRPr lang="en-NL" sz="1100" b="1" u="none">
            <a:solidFill>
              <a:srgbClr val="003865"/>
            </a:solidFill>
            <a:latin typeface="Montserrat" panose="00000500000000000000" pitchFamily="2" charset="0"/>
          </a:endParaRPr>
        </a:p>
      </xdr:txBody>
    </xdr:sp>
    <xdr:clientData/>
  </xdr:twoCellAnchor>
  <xdr:twoCellAnchor>
    <xdr:from>
      <xdr:col>8</xdr:col>
      <xdr:colOff>525112</xdr:colOff>
      <xdr:row>33</xdr:row>
      <xdr:rowOff>7872</xdr:rowOff>
    </xdr:from>
    <xdr:to>
      <xdr:col>9</xdr:col>
      <xdr:colOff>1121683</xdr:colOff>
      <xdr:row>34</xdr:row>
      <xdr:rowOff>89003</xdr:rowOff>
    </xdr:to>
    <xdr:sp macro="" textlink="">
      <xdr:nvSpPr>
        <xdr:cNvPr id="44" name="Rectangle: Rounded Corners 43">
          <a:extLst>
            <a:ext uri="{FF2B5EF4-FFF2-40B4-BE49-F238E27FC236}">
              <a16:creationId xmlns:a16="http://schemas.microsoft.com/office/drawing/2014/main" id="{6961C3C4-4B8C-4E6F-9D23-A647BAF05CFE}"/>
            </a:ext>
          </a:extLst>
        </xdr:cNvPr>
        <xdr:cNvSpPr/>
      </xdr:nvSpPr>
      <xdr:spPr>
        <a:xfrm>
          <a:off x="7114680" y="9173520"/>
          <a:ext cx="1207037"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Schotland</a:t>
          </a:r>
          <a:endParaRPr lang="en-NL" sz="1100" b="1" u="none">
            <a:solidFill>
              <a:srgbClr val="003865"/>
            </a:solidFill>
            <a:latin typeface="Montserrat" panose="00000500000000000000" pitchFamily="2" charset="0"/>
          </a:endParaRPr>
        </a:p>
      </xdr:txBody>
    </xdr:sp>
    <xdr:clientData/>
  </xdr:twoCellAnchor>
  <xdr:twoCellAnchor>
    <xdr:from>
      <xdr:col>8</xdr:col>
      <xdr:colOff>525977</xdr:colOff>
      <xdr:row>34</xdr:row>
      <xdr:rowOff>134047</xdr:rowOff>
    </xdr:from>
    <xdr:to>
      <xdr:col>9</xdr:col>
      <xdr:colOff>1121682</xdr:colOff>
      <xdr:row>35</xdr:row>
      <xdr:rowOff>216044</xdr:rowOff>
    </xdr:to>
    <xdr:sp macro="" textlink="">
      <xdr:nvSpPr>
        <xdr:cNvPr id="45" name="Rectangle: Rounded Corners 44">
          <a:extLst>
            <a:ext uri="{FF2B5EF4-FFF2-40B4-BE49-F238E27FC236}">
              <a16:creationId xmlns:a16="http://schemas.microsoft.com/office/drawing/2014/main" id="{C0128665-1A27-4F95-BB99-40A8D07C5C9C}"/>
            </a:ext>
          </a:extLst>
        </xdr:cNvPr>
        <xdr:cNvSpPr/>
      </xdr:nvSpPr>
      <xdr:spPr>
        <a:xfrm>
          <a:off x="7115545" y="9546479"/>
          <a:ext cx="1206171" cy="328781"/>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Senegal</a:t>
          </a:r>
          <a:endParaRPr lang="en-NL" sz="1100" b="1" u="none">
            <a:solidFill>
              <a:srgbClr val="003865"/>
            </a:solidFill>
            <a:latin typeface="Montserrat" panose="00000500000000000000" pitchFamily="2" charset="0"/>
          </a:endParaRPr>
        </a:p>
      </xdr:txBody>
    </xdr:sp>
    <xdr:clientData/>
  </xdr:twoCellAnchor>
  <xdr:twoCellAnchor>
    <xdr:from>
      <xdr:col>10</xdr:col>
      <xdr:colOff>1067720</xdr:colOff>
      <xdr:row>34</xdr:row>
      <xdr:rowOff>134160</xdr:rowOff>
    </xdr:from>
    <xdr:to>
      <xdr:col>12</xdr:col>
      <xdr:colOff>317469</xdr:colOff>
      <xdr:row>35</xdr:row>
      <xdr:rowOff>220566</xdr:rowOff>
    </xdr:to>
    <xdr:sp macro="" textlink="">
      <xdr:nvSpPr>
        <xdr:cNvPr id="46" name="Rectangle: Rounded Corners 45">
          <a:extLst>
            <a:ext uri="{FF2B5EF4-FFF2-40B4-BE49-F238E27FC236}">
              <a16:creationId xmlns:a16="http://schemas.microsoft.com/office/drawing/2014/main" id="{7C72AC12-73EC-40B9-8FCF-01431C7B30B9}"/>
            </a:ext>
          </a:extLst>
        </xdr:cNvPr>
        <xdr:cNvSpPr/>
      </xdr:nvSpPr>
      <xdr:spPr>
        <a:xfrm>
          <a:off x="9812403" y="9549256"/>
          <a:ext cx="1202374" cy="33552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Zuid-Afrika</a:t>
          </a:r>
          <a:endParaRPr lang="en-NL" sz="1100" b="1" u="none">
            <a:solidFill>
              <a:srgbClr val="003865"/>
            </a:solidFill>
            <a:latin typeface="Montserrat" panose="00000500000000000000" pitchFamily="2" charset="0"/>
          </a:endParaRPr>
        </a:p>
      </xdr:txBody>
    </xdr:sp>
    <xdr:clientData/>
  </xdr:twoCellAnchor>
  <xdr:twoCellAnchor>
    <xdr:from>
      <xdr:col>9</xdr:col>
      <xdr:colOff>1359563</xdr:colOff>
      <xdr:row>36</xdr:row>
      <xdr:rowOff>10815</xdr:rowOff>
    </xdr:from>
    <xdr:to>
      <xdr:col>10</xdr:col>
      <xdr:colOff>1017514</xdr:colOff>
      <xdr:row>37</xdr:row>
      <xdr:rowOff>94278</xdr:rowOff>
    </xdr:to>
    <xdr:sp macro="" textlink="">
      <xdr:nvSpPr>
        <xdr:cNvPr id="49" name="Rectangle: Rounded Corners 48">
          <a:extLst>
            <a:ext uri="{FF2B5EF4-FFF2-40B4-BE49-F238E27FC236}">
              <a16:creationId xmlns:a16="http://schemas.microsoft.com/office/drawing/2014/main" id="{99CFADC0-D34B-4CBF-BACF-6BF2DAD7B4E4}"/>
            </a:ext>
          </a:extLst>
        </xdr:cNvPr>
        <xdr:cNvSpPr/>
      </xdr:nvSpPr>
      <xdr:spPr>
        <a:xfrm>
          <a:off x="8561928" y="9924142"/>
          <a:ext cx="1200269" cy="3325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Irak</a:t>
          </a:r>
          <a:endParaRPr lang="en-NL" sz="1100" b="1" u="none">
            <a:solidFill>
              <a:srgbClr val="003865"/>
            </a:solidFill>
            <a:latin typeface="Montserrat" panose="00000500000000000000" pitchFamily="2" charset="0"/>
          </a:endParaRPr>
        </a:p>
      </xdr:txBody>
    </xdr:sp>
    <xdr:clientData/>
  </xdr:twoCellAnchor>
  <xdr:twoCellAnchor>
    <xdr:from>
      <xdr:col>9</xdr:col>
      <xdr:colOff>1358621</xdr:colOff>
      <xdr:row>31</xdr:row>
      <xdr:rowOff>137046</xdr:rowOff>
    </xdr:from>
    <xdr:to>
      <xdr:col>10</xdr:col>
      <xdr:colOff>1016572</xdr:colOff>
      <xdr:row>32</xdr:row>
      <xdr:rowOff>220509</xdr:rowOff>
    </xdr:to>
    <xdr:sp macro="" textlink="">
      <xdr:nvSpPr>
        <xdr:cNvPr id="50" name="Rectangle: Rounded Corners 49">
          <a:extLst>
            <a:ext uri="{FF2B5EF4-FFF2-40B4-BE49-F238E27FC236}">
              <a16:creationId xmlns:a16="http://schemas.microsoft.com/office/drawing/2014/main" id="{F42B7E06-C55D-4777-BCA0-E7D9429F631E}"/>
            </a:ext>
          </a:extLst>
        </xdr:cNvPr>
        <xdr:cNvSpPr/>
      </xdr:nvSpPr>
      <xdr:spPr>
        <a:xfrm>
          <a:off x="8560986" y="8804796"/>
          <a:ext cx="1200269" cy="3325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Curaçao </a:t>
          </a:r>
          <a:endParaRPr lang="en-NL" sz="1100" b="1" u="none">
            <a:solidFill>
              <a:srgbClr val="003865"/>
            </a:solidFill>
            <a:latin typeface="Montserrat" panose="00000500000000000000" pitchFamily="2" charset="0"/>
          </a:endParaRPr>
        </a:p>
      </xdr:txBody>
    </xdr:sp>
    <xdr:clientData/>
  </xdr:twoCellAnchor>
  <xdr:twoCellAnchor>
    <xdr:from>
      <xdr:col>9</xdr:col>
      <xdr:colOff>1362285</xdr:colOff>
      <xdr:row>34</xdr:row>
      <xdr:rowOff>135998</xdr:rowOff>
    </xdr:from>
    <xdr:to>
      <xdr:col>10</xdr:col>
      <xdr:colOff>1020236</xdr:colOff>
      <xdr:row>35</xdr:row>
      <xdr:rowOff>219459</xdr:rowOff>
    </xdr:to>
    <xdr:sp macro="" textlink="">
      <xdr:nvSpPr>
        <xdr:cNvPr id="51" name="Rectangle: Rounded Corners 50">
          <a:extLst>
            <a:ext uri="{FF2B5EF4-FFF2-40B4-BE49-F238E27FC236}">
              <a16:creationId xmlns:a16="http://schemas.microsoft.com/office/drawing/2014/main" id="{7C4EC132-2DC3-478F-BFBB-E35241D595A2}"/>
            </a:ext>
          </a:extLst>
        </xdr:cNvPr>
        <xdr:cNvSpPr/>
      </xdr:nvSpPr>
      <xdr:spPr>
        <a:xfrm>
          <a:off x="8564650" y="9551094"/>
          <a:ext cx="1200269" cy="332577"/>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Haïti</a:t>
          </a:r>
          <a:endParaRPr lang="en-NL" sz="1100" b="1" u="none">
            <a:solidFill>
              <a:srgbClr val="003865"/>
            </a:solidFill>
            <a:latin typeface="Montserrat" panose="00000500000000000000" pitchFamily="2" charset="0"/>
          </a:endParaRPr>
        </a:p>
      </xdr:txBody>
    </xdr:sp>
    <xdr:clientData/>
  </xdr:twoCellAnchor>
  <xdr:twoCellAnchor>
    <xdr:from>
      <xdr:col>9</xdr:col>
      <xdr:colOff>1361343</xdr:colOff>
      <xdr:row>33</xdr:row>
      <xdr:rowOff>10918</xdr:rowOff>
    </xdr:from>
    <xdr:to>
      <xdr:col>10</xdr:col>
      <xdr:colOff>1019294</xdr:colOff>
      <xdr:row>34</xdr:row>
      <xdr:rowOff>92915</xdr:rowOff>
    </xdr:to>
    <xdr:sp macro="" textlink="">
      <xdr:nvSpPr>
        <xdr:cNvPr id="52" name="Rectangle: Rounded Corners 51">
          <a:extLst>
            <a:ext uri="{FF2B5EF4-FFF2-40B4-BE49-F238E27FC236}">
              <a16:creationId xmlns:a16="http://schemas.microsoft.com/office/drawing/2014/main" id="{0998DB31-36C3-4F8A-9CBB-250EF78D2C4E}"/>
            </a:ext>
          </a:extLst>
        </xdr:cNvPr>
        <xdr:cNvSpPr/>
      </xdr:nvSpPr>
      <xdr:spPr>
        <a:xfrm>
          <a:off x="8563708" y="9176899"/>
          <a:ext cx="1200269" cy="33111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DR Congo </a:t>
          </a:r>
          <a:endParaRPr lang="en-NL" sz="1100" b="1" u="none">
            <a:solidFill>
              <a:srgbClr val="003865"/>
            </a:solidFill>
            <a:latin typeface="Montserrat" panose="00000500000000000000" pitchFamily="2" charset="0"/>
          </a:endParaRPr>
        </a:p>
      </xdr:txBody>
    </xdr:sp>
    <xdr:clientData/>
  </xdr:twoCellAnchor>
  <xdr:twoCellAnchor>
    <xdr:from>
      <xdr:col>9</xdr:col>
      <xdr:colOff>1361239</xdr:colOff>
      <xdr:row>37</xdr:row>
      <xdr:rowOff>140449</xdr:rowOff>
    </xdr:from>
    <xdr:to>
      <xdr:col>10</xdr:col>
      <xdr:colOff>1019190</xdr:colOff>
      <xdr:row>38</xdr:row>
      <xdr:rowOff>209850</xdr:rowOff>
    </xdr:to>
    <xdr:sp macro="" textlink="">
      <xdr:nvSpPr>
        <xdr:cNvPr id="53" name="Rectangle: Rounded Corners 52">
          <a:extLst>
            <a:ext uri="{FF2B5EF4-FFF2-40B4-BE49-F238E27FC236}">
              <a16:creationId xmlns:a16="http://schemas.microsoft.com/office/drawing/2014/main" id="{F7C8C3FB-2821-4CC8-BC66-200C53E269CB}"/>
            </a:ext>
          </a:extLst>
        </xdr:cNvPr>
        <xdr:cNvSpPr/>
      </xdr:nvSpPr>
      <xdr:spPr>
        <a:xfrm>
          <a:off x="8563604" y="10302891"/>
          <a:ext cx="1200269" cy="318517"/>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Jordanië</a:t>
          </a:r>
          <a:endParaRPr lang="en-NL" sz="1100" b="1" u="none">
            <a:solidFill>
              <a:srgbClr val="003865"/>
            </a:solidFill>
            <a:latin typeface="Montserrat" panose="00000500000000000000" pitchFamily="2" charset="0"/>
          </a:endParaRPr>
        </a:p>
      </xdr:txBody>
    </xdr:sp>
    <xdr:clientData/>
  </xdr:twoCellAnchor>
  <xdr:twoCellAnchor>
    <xdr:from>
      <xdr:col>9</xdr:col>
      <xdr:colOff>1367624</xdr:colOff>
      <xdr:row>39</xdr:row>
      <xdr:rowOff>2914</xdr:rowOff>
    </xdr:from>
    <xdr:to>
      <xdr:col>10</xdr:col>
      <xdr:colOff>1025575</xdr:colOff>
      <xdr:row>40</xdr:row>
      <xdr:rowOff>72315</xdr:rowOff>
    </xdr:to>
    <xdr:sp macro="" textlink="">
      <xdr:nvSpPr>
        <xdr:cNvPr id="54" name="Rectangle: Rounded Corners 53">
          <a:extLst>
            <a:ext uri="{FF2B5EF4-FFF2-40B4-BE49-F238E27FC236}">
              <a16:creationId xmlns:a16="http://schemas.microsoft.com/office/drawing/2014/main" id="{C42E586D-061D-4360-A805-FFBDE888A7B6}"/>
            </a:ext>
          </a:extLst>
        </xdr:cNvPr>
        <xdr:cNvSpPr/>
      </xdr:nvSpPr>
      <xdr:spPr>
        <a:xfrm>
          <a:off x="8569989" y="10663587"/>
          <a:ext cx="1200269" cy="318516"/>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Kaapverdië</a:t>
          </a:r>
          <a:endParaRPr lang="en-NL" sz="1100" b="1" u="none">
            <a:solidFill>
              <a:srgbClr val="003865"/>
            </a:solidFill>
            <a:latin typeface="Montserrat" panose="00000500000000000000" pitchFamily="2" charset="0"/>
          </a:endParaRPr>
        </a:p>
      </xdr:txBody>
    </xdr:sp>
    <xdr:clientData/>
  </xdr:twoCellAnchor>
  <xdr:twoCellAnchor>
    <xdr:from>
      <xdr:col>9</xdr:col>
      <xdr:colOff>1367623</xdr:colOff>
      <xdr:row>40</xdr:row>
      <xdr:rowOff>111770</xdr:rowOff>
    </xdr:from>
    <xdr:to>
      <xdr:col>10</xdr:col>
      <xdr:colOff>1025574</xdr:colOff>
      <xdr:row>41</xdr:row>
      <xdr:rowOff>181169</xdr:rowOff>
    </xdr:to>
    <xdr:sp macro="" textlink="">
      <xdr:nvSpPr>
        <xdr:cNvPr id="55" name="Rectangle: Rounded Corners 54">
          <a:extLst>
            <a:ext uri="{FF2B5EF4-FFF2-40B4-BE49-F238E27FC236}">
              <a16:creationId xmlns:a16="http://schemas.microsoft.com/office/drawing/2014/main" id="{A7332C77-9DEA-4ABD-8B15-CB26890AB2D2}"/>
            </a:ext>
          </a:extLst>
        </xdr:cNvPr>
        <xdr:cNvSpPr/>
      </xdr:nvSpPr>
      <xdr:spPr>
        <a:xfrm>
          <a:off x="8569988" y="11021558"/>
          <a:ext cx="1200269" cy="3185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50" b="1" u="none">
              <a:solidFill>
                <a:srgbClr val="003865"/>
              </a:solidFill>
              <a:latin typeface="Montserrat" panose="00000500000000000000" pitchFamily="2" charset="0"/>
            </a:rPr>
            <a:t>Nieuw-Zeeland</a:t>
          </a:r>
          <a:endParaRPr lang="en-NL" sz="950" b="1" u="none">
            <a:solidFill>
              <a:srgbClr val="003865"/>
            </a:solidFill>
            <a:latin typeface="Montserrat" panose="00000500000000000000" pitchFamily="2" charset="0"/>
          </a:endParaRPr>
        </a:p>
      </xdr:txBody>
    </xdr:sp>
    <xdr:clientData/>
  </xdr:twoCellAnchor>
  <xdr:twoCellAnchor>
    <xdr:from>
      <xdr:col>9</xdr:col>
      <xdr:colOff>1367622</xdr:colOff>
      <xdr:row>41</xdr:row>
      <xdr:rowOff>213302</xdr:rowOff>
    </xdr:from>
    <xdr:to>
      <xdr:col>10</xdr:col>
      <xdr:colOff>1025573</xdr:colOff>
      <xdr:row>43</xdr:row>
      <xdr:rowOff>33585</xdr:rowOff>
    </xdr:to>
    <xdr:sp macro="" textlink="">
      <xdr:nvSpPr>
        <xdr:cNvPr id="56" name="Rectangle: Rounded Corners 55">
          <a:extLst>
            <a:ext uri="{FF2B5EF4-FFF2-40B4-BE49-F238E27FC236}">
              <a16:creationId xmlns:a16="http://schemas.microsoft.com/office/drawing/2014/main" id="{5337FB5C-41A3-4A25-9A9A-07CFD3248568}"/>
            </a:ext>
          </a:extLst>
        </xdr:cNvPr>
        <xdr:cNvSpPr/>
      </xdr:nvSpPr>
      <xdr:spPr>
        <a:xfrm>
          <a:off x="8569987" y="11372206"/>
          <a:ext cx="1200269" cy="31851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Oezbekistan</a:t>
          </a:r>
          <a:endParaRPr lang="en-NL" sz="1100" b="1" u="none">
            <a:solidFill>
              <a:srgbClr val="003865"/>
            </a:solidFill>
            <a:latin typeface="Montserrat" panose="00000500000000000000" pitchFamily="2" charset="0"/>
          </a:endParaRPr>
        </a:p>
      </xdr:txBody>
    </xdr:sp>
    <xdr:clientData/>
  </xdr:twoCellAnchor>
  <xdr:twoCellAnchor>
    <xdr:from>
      <xdr:col>9</xdr:col>
      <xdr:colOff>1366680</xdr:colOff>
      <xdr:row>43</xdr:row>
      <xdr:rowOff>67650</xdr:rowOff>
    </xdr:from>
    <xdr:to>
      <xdr:col>10</xdr:col>
      <xdr:colOff>1024631</xdr:colOff>
      <xdr:row>44</xdr:row>
      <xdr:rowOff>149647</xdr:rowOff>
    </xdr:to>
    <xdr:sp macro="" textlink="">
      <xdr:nvSpPr>
        <xdr:cNvPr id="57" name="Rectangle: Rounded Corners 56">
          <a:extLst>
            <a:ext uri="{FF2B5EF4-FFF2-40B4-BE49-F238E27FC236}">
              <a16:creationId xmlns:a16="http://schemas.microsoft.com/office/drawing/2014/main" id="{3B7F2D11-D159-48DC-9F9F-7C911E95A38A}"/>
            </a:ext>
          </a:extLst>
        </xdr:cNvPr>
        <xdr:cNvSpPr/>
      </xdr:nvSpPr>
      <xdr:spPr>
        <a:xfrm>
          <a:off x="8569045" y="11724785"/>
          <a:ext cx="1200269" cy="33111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Panama</a:t>
          </a:r>
          <a:endParaRPr lang="en-NL" sz="1100" b="1" u="none">
            <a:solidFill>
              <a:srgbClr val="003865"/>
            </a:solidFill>
            <a:latin typeface="Montserrat" panose="00000500000000000000" pitchFamily="2" charset="0"/>
          </a:endParaRPr>
        </a:p>
      </xdr:txBody>
    </xdr:sp>
    <xdr:clientData/>
  </xdr:twoCellAnchor>
  <xdr:twoCellAnchor>
    <xdr:from>
      <xdr:col>9</xdr:col>
      <xdr:colOff>1370344</xdr:colOff>
      <xdr:row>44</xdr:row>
      <xdr:rowOff>184967</xdr:rowOff>
    </xdr:from>
    <xdr:to>
      <xdr:col>10</xdr:col>
      <xdr:colOff>1028295</xdr:colOff>
      <xdr:row>46</xdr:row>
      <xdr:rowOff>38846</xdr:rowOff>
    </xdr:to>
    <xdr:sp macro="" textlink="">
      <xdr:nvSpPr>
        <xdr:cNvPr id="58" name="Rectangle: Rounded Corners 57">
          <a:extLst>
            <a:ext uri="{FF2B5EF4-FFF2-40B4-BE49-F238E27FC236}">
              <a16:creationId xmlns:a16="http://schemas.microsoft.com/office/drawing/2014/main" id="{1E77A6D7-9A88-4E1B-8348-74155E2BB181}"/>
            </a:ext>
          </a:extLst>
        </xdr:cNvPr>
        <xdr:cNvSpPr/>
      </xdr:nvSpPr>
      <xdr:spPr>
        <a:xfrm>
          <a:off x="8572709" y="12091217"/>
          <a:ext cx="1200269" cy="352110"/>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Qatar</a:t>
          </a:r>
          <a:endParaRPr lang="en-NL" sz="1100" b="1" u="none">
            <a:solidFill>
              <a:srgbClr val="003865"/>
            </a:solidFill>
            <a:latin typeface="Montserrat" panose="00000500000000000000" pitchFamily="2" charset="0"/>
          </a:endParaRPr>
        </a:p>
      </xdr:txBody>
    </xdr:sp>
    <xdr:clientData/>
  </xdr:twoCellAnchor>
  <xdr:twoCellAnchor>
    <xdr:from>
      <xdr:col>10</xdr:col>
      <xdr:colOff>1062403</xdr:colOff>
      <xdr:row>31</xdr:row>
      <xdr:rowOff>139141</xdr:rowOff>
    </xdr:from>
    <xdr:to>
      <xdr:col>12</xdr:col>
      <xdr:colOff>310048</xdr:colOff>
      <xdr:row>32</xdr:row>
      <xdr:rowOff>222604</xdr:rowOff>
    </xdr:to>
    <xdr:sp macro="" textlink="">
      <xdr:nvSpPr>
        <xdr:cNvPr id="60" name="Rectangle: Rounded Corners 59">
          <a:extLst>
            <a:ext uri="{FF2B5EF4-FFF2-40B4-BE49-F238E27FC236}">
              <a16:creationId xmlns:a16="http://schemas.microsoft.com/office/drawing/2014/main" id="{DFE7892E-E66A-428A-9984-3BE9011738A4}"/>
            </a:ext>
          </a:extLst>
        </xdr:cNvPr>
        <xdr:cNvSpPr/>
      </xdr:nvSpPr>
      <xdr:spPr>
        <a:xfrm>
          <a:off x="9807086" y="8806891"/>
          <a:ext cx="1200270" cy="3325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u="none">
              <a:solidFill>
                <a:srgbClr val="003865"/>
              </a:solidFill>
              <a:latin typeface="Montserrat" panose="00000500000000000000" pitchFamily="2" charset="0"/>
            </a:rPr>
            <a:t>Saoedi-Arabië</a:t>
          </a:r>
          <a:endParaRPr lang="en-NL" sz="1000" b="1" u="none">
            <a:solidFill>
              <a:srgbClr val="003865"/>
            </a:solidFill>
            <a:latin typeface="Montserrat" panose="00000500000000000000" pitchFamily="2" charset="0"/>
          </a:endParaRPr>
        </a:p>
      </xdr:txBody>
    </xdr:sp>
    <xdr:clientData/>
  </xdr:twoCellAnchor>
  <xdr:twoCellAnchor>
    <xdr:from>
      <xdr:col>10</xdr:col>
      <xdr:colOff>1065125</xdr:colOff>
      <xdr:row>33</xdr:row>
      <xdr:rowOff>12593</xdr:rowOff>
    </xdr:from>
    <xdr:to>
      <xdr:col>12</xdr:col>
      <xdr:colOff>312770</xdr:colOff>
      <xdr:row>34</xdr:row>
      <xdr:rowOff>96056</xdr:rowOff>
    </xdr:to>
    <xdr:sp macro="" textlink="">
      <xdr:nvSpPr>
        <xdr:cNvPr id="61" name="Rectangle: Rounded Corners 60">
          <a:extLst>
            <a:ext uri="{FF2B5EF4-FFF2-40B4-BE49-F238E27FC236}">
              <a16:creationId xmlns:a16="http://schemas.microsoft.com/office/drawing/2014/main" id="{7B205B75-7209-4C7D-85AF-E1A9E9F05A17}"/>
            </a:ext>
          </a:extLst>
        </xdr:cNvPr>
        <xdr:cNvSpPr/>
      </xdr:nvSpPr>
      <xdr:spPr>
        <a:xfrm>
          <a:off x="9809808" y="9178574"/>
          <a:ext cx="1200270" cy="3325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Tunesië</a:t>
          </a:r>
          <a:endParaRPr lang="en-NL" sz="1100" b="1" u="none">
            <a:solidFill>
              <a:srgbClr val="003865"/>
            </a:solidFill>
            <a:latin typeface="Montserrat" panose="00000500000000000000" pitchFamily="2" charset="0"/>
          </a:endParaRPr>
        </a:p>
      </xdr:txBody>
    </xdr:sp>
    <xdr:clientData/>
  </xdr:twoCellAnchor>
  <xdr:twoCellAnchor>
    <xdr:from>
      <xdr:col>2</xdr:col>
      <xdr:colOff>19050</xdr:colOff>
      <xdr:row>4</xdr:row>
      <xdr:rowOff>0</xdr:rowOff>
    </xdr:from>
    <xdr:to>
      <xdr:col>10</xdr:col>
      <xdr:colOff>733425</xdr:colOff>
      <xdr:row>16</xdr:row>
      <xdr:rowOff>66675</xdr:rowOff>
    </xdr:to>
    <xdr:sp macro="" textlink="">
      <xdr:nvSpPr>
        <xdr:cNvPr id="2" name="Rectangle: Rounded Corners 1">
          <a:extLst>
            <a:ext uri="{FF2B5EF4-FFF2-40B4-BE49-F238E27FC236}">
              <a16:creationId xmlns:a16="http://schemas.microsoft.com/office/drawing/2014/main" id="{938AE127-0AA3-4278-800B-C22714EBA4D7}"/>
            </a:ext>
          </a:extLst>
        </xdr:cNvPr>
        <xdr:cNvSpPr/>
      </xdr:nvSpPr>
      <xdr:spPr>
        <a:xfrm>
          <a:off x="857250" y="1114425"/>
          <a:ext cx="8620125" cy="3562350"/>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2</xdr:col>
      <xdr:colOff>19050</xdr:colOff>
      <xdr:row>17</xdr:row>
      <xdr:rowOff>123825</xdr:rowOff>
    </xdr:from>
    <xdr:to>
      <xdr:col>12</xdr:col>
      <xdr:colOff>571500</xdr:colOff>
      <xdr:row>50</xdr:row>
      <xdr:rowOff>28575</xdr:rowOff>
    </xdr:to>
    <xdr:sp macro="" textlink="">
      <xdr:nvSpPr>
        <xdr:cNvPr id="3" name="Rectangle: Rounded Corners 2">
          <a:extLst>
            <a:ext uri="{FF2B5EF4-FFF2-40B4-BE49-F238E27FC236}">
              <a16:creationId xmlns:a16="http://schemas.microsoft.com/office/drawing/2014/main" id="{DDE7F322-C300-4140-B64D-BF375551CB49}"/>
            </a:ext>
          </a:extLst>
        </xdr:cNvPr>
        <xdr:cNvSpPr/>
      </xdr:nvSpPr>
      <xdr:spPr>
        <a:xfrm>
          <a:off x="857250" y="5076825"/>
          <a:ext cx="10410825" cy="7629525"/>
        </a:xfrm>
        <a:prstGeom prst="roundRect">
          <a:avLst>
            <a:gd name="adj" fmla="val 6674"/>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2</xdr:col>
      <xdr:colOff>5715</xdr:colOff>
      <xdr:row>54</xdr:row>
      <xdr:rowOff>11430</xdr:rowOff>
    </xdr:from>
    <xdr:to>
      <xdr:col>10</xdr:col>
      <xdr:colOff>104775</xdr:colOff>
      <xdr:row>66</xdr:row>
      <xdr:rowOff>1040129</xdr:rowOff>
    </xdr:to>
    <xdr:sp macro="" textlink="">
      <xdr:nvSpPr>
        <xdr:cNvPr id="4" name="Rectangle: Rounded Corners 3">
          <a:extLst>
            <a:ext uri="{FF2B5EF4-FFF2-40B4-BE49-F238E27FC236}">
              <a16:creationId xmlns:a16="http://schemas.microsoft.com/office/drawing/2014/main" id="{FECADFD2-0BFE-4592-8D98-200B912339F0}"/>
            </a:ext>
          </a:extLst>
        </xdr:cNvPr>
        <xdr:cNvSpPr/>
      </xdr:nvSpPr>
      <xdr:spPr>
        <a:xfrm>
          <a:off x="862965" y="13355955"/>
          <a:ext cx="8204835" cy="3133724"/>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2</xdr:col>
      <xdr:colOff>0</xdr:colOff>
      <xdr:row>88</xdr:row>
      <xdr:rowOff>15240</xdr:rowOff>
    </xdr:from>
    <xdr:to>
      <xdr:col>9</xdr:col>
      <xdr:colOff>923925</xdr:colOff>
      <xdr:row>103</xdr:row>
      <xdr:rowOff>140971</xdr:rowOff>
    </xdr:to>
    <xdr:sp macro="" textlink="">
      <xdr:nvSpPr>
        <xdr:cNvPr id="5" name="Rectangle: Rounded Corners 4">
          <a:extLst>
            <a:ext uri="{FF2B5EF4-FFF2-40B4-BE49-F238E27FC236}">
              <a16:creationId xmlns:a16="http://schemas.microsoft.com/office/drawing/2014/main" id="{E45AE1A7-2DED-494F-B136-4782AC2C50F8}"/>
            </a:ext>
          </a:extLst>
        </xdr:cNvPr>
        <xdr:cNvSpPr/>
      </xdr:nvSpPr>
      <xdr:spPr>
        <a:xfrm>
          <a:off x="857250" y="19798665"/>
          <a:ext cx="7448550" cy="3078481"/>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editAs="oneCell">
    <xdr:from>
      <xdr:col>9</xdr:col>
      <xdr:colOff>1448277</xdr:colOff>
      <xdr:row>4</xdr:row>
      <xdr:rowOff>117260</xdr:rowOff>
    </xdr:from>
    <xdr:to>
      <xdr:col>10</xdr:col>
      <xdr:colOff>630555</xdr:colOff>
      <xdr:row>6</xdr:row>
      <xdr:rowOff>364807</xdr:rowOff>
    </xdr:to>
    <xdr:pic>
      <xdr:nvPicPr>
        <xdr:cNvPr id="18" name="Picture 17">
          <a:extLst>
            <a:ext uri="{FF2B5EF4-FFF2-40B4-BE49-F238E27FC236}">
              <a16:creationId xmlns:a16="http://schemas.microsoft.com/office/drawing/2014/main" id="{BB8D0BD8-7550-4828-9BFD-350965E8F29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8649177" y="1231685"/>
          <a:ext cx="717708" cy="678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291465</xdr:colOff>
      <xdr:row>13</xdr:row>
      <xdr:rowOff>198120</xdr:rowOff>
    </xdr:from>
    <xdr:to>
      <xdr:col>6</xdr:col>
      <xdr:colOff>0</xdr:colOff>
      <xdr:row>15</xdr:row>
      <xdr:rowOff>161925</xdr:rowOff>
    </xdr:to>
    <xdr:sp macro="" textlink="">
      <xdr:nvSpPr>
        <xdr:cNvPr id="62" name="Rectangle: Rounded Corners 61">
          <a:hlinkClick xmlns:r="http://schemas.openxmlformats.org/officeDocument/2006/relationships" r:id="rId2"/>
          <a:extLst>
            <a:ext uri="{FF2B5EF4-FFF2-40B4-BE49-F238E27FC236}">
              <a16:creationId xmlns:a16="http://schemas.microsoft.com/office/drawing/2014/main" id="{43130593-5DAB-40E9-84AD-2CF5C6063143}"/>
            </a:ext>
          </a:extLst>
        </xdr:cNvPr>
        <xdr:cNvSpPr/>
      </xdr:nvSpPr>
      <xdr:spPr>
        <a:xfrm>
          <a:off x="1129665" y="3779520"/>
          <a:ext cx="4347210" cy="649605"/>
        </a:xfrm>
        <a:prstGeom prst="roundRect">
          <a:avLst/>
        </a:prstGeom>
        <a:solidFill>
          <a:srgbClr val="003865"/>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Voor uitgebreide</a:t>
          </a:r>
          <a:r>
            <a:rPr lang="en-US" sz="1100" baseline="0">
              <a:latin typeface="Montserrat" panose="00000500000000000000" pitchFamily="2" charset="0"/>
            </a:rPr>
            <a:t> uitleg over de doelpuntenmakers, g</a:t>
          </a:r>
          <a:r>
            <a:rPr lang="en-US" sz="1100">
              <a:latin typeface="Montserrat" panose="00000500000000000000" pitchFamily="2" charset="0"/>
            </a:rPr>
            <a:t>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oneCellAnchor>
    <xdr:from>
      <xdr:col>11</xdr:col>
      <xdr:colOff>348140</xdr:colOff>
      <xdr:row>17</xdr:row>
      <xdr:rowOff>242037</xdr:rowOff>
    </xdr:from>
    <xdr:ext cx="722947" cy="685697"/>
    <xdr:pic>
      <xdr:nvPicPr>
        <xdr:cNvPr id="64" name="Picture 63">
          <a:extLst>
            <a:ext uri="{FF2B5EF4-FFF2-40B4-BE49-F238E27FC236}">
              <a16:creationId xmlns:a16="http://schemas.microsoft.com/office/drawing/2014/main" id="{535E6960-C493-48CD-820E-90EE8FD7D14B}"/>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715" t="27592" r="27400" b="32707"/>
        <a:stretch>
          <a:fillRect/>
        </a:stretch>
      </xdr:blipFill>
      <xdr:spPr bwMode="auto">
        <a:xfrm>
          <a:off x="10435115" y="5195037"/>
          <a:ext cx="722947" cy="6856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1601930</xdr:colOff>
      <xdr:row>29</xdr:row>
      <xdr:rowOff>49258</xdr:rowOff>
    </xdr:from>
    <xdr:to>
      <xdr:col>5</xdr:col>
      <xdr:colOff>455120</xdr:colOff>
      <xdr:row>31</xdr:row>
      <xdr:rowOff>2541</xdr:rowOff>
    </xdr:to>
    <xdr:sp macro="" textlink="">
      <xdr:nvSpPr>
        <xdr:cNvPr id="67" name="Rectangle: Rounded Corners 66">
          <a:extLst>
            <a:ext uri="{FF2B5EF4-FFF2-40B4-BE49-F238E27FC236}">
              <a16:creationId xmlns:a16="http://schemas.microsoft.com/office/drawing/2014/main" id="{B178EB97-2970-4E8D-BF26-088A5D6CEFEC}"/>
            </a:ext>
          </a:extLst>
        </xdr:cNvPr>
        <xdr:cNvSpPr/>
      </xdr:nvSpPr>
      <xdr:spPr>
        <a:xfrm>
          <a:off x="2731941" y="8253747"/>
          <a:ext cx="1403293" cy="420874"/>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NL" sz="1100" b="0" i="0">
              <a:solidFill>
                <a:schemeClr val="lt1"/>
              </a:solidFill>
              <a:effectLst/>
              <a:latin typeface="+mn-lt"/>
              <a:ea typeface="+mn-ea"/>
              <a:cs typeface="+mn-cs"/>
            </a:rPr>
            <a:t>⭐⭐⭐⭐</a:t>
          </a:r>
        </a:p>
      </xdr:txBody>
    </xdr:sp>
    <xdr:clientData/>
  </xdr:twoCellAnchor>
  <xdr:twoCellAnchor>
    <xdr:from>
      <xdr:col>3</xdr:col>
      <xdr:colOff>1566775</xdr:colOff>
      <xdr:row>31</xdr:row>
      <xdr:rowOff>224790</xdr:rowOff>
    </xdr:from>
    <xdr:to>
      <xdr:col>3</xdr:col>
      <xdr:colOff>1571625</xdr:colOff>
      <xdr:row>41</xdr:row>
      <xdr:rowOff>28575</xdr:rowOff>
    </xdr:to>
    <xdr:cxnSp macro="">
      <xdr:nvCxnSpPr>
        <xdr:cNvPr id="69" name="Straight Connector 68">
          <a:extLst>
            <a:ext uri="{FF2B5EF4-FFF2-40B4-BE49-F238E27FC236}">
              <a16:creationId xmlns:a16="http://schemas.microsoft.com/office/drawing/2014/main" id="{EC0FA3F9-D319-8A3F-7CC9-94D92BF411AE}"/>
            </a:ext>
          </a:extLst>
        </xdr:cNvPr>
        <xdr:cNvCxnSpPr/>
      </xdr:nvCxnSpPr>
      <xdr:spPr>
        <a:xfrm>
          <a:off x="2700250" y="8902065"/>
          <a:ext cx="4850" cy="2280285"/>
        </a:xfrm>
        <a:prstGeom prst="line">
          <a:avLst/>
        </a:prstGeom>
        <a:ln>
          <a:solidFill>
            <a:srgbClr val="F2C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1706261</xdr:colOff>
      <xdr:row>32</xdr:row>
      <xdr:rowOff>246142</xdr:rowOff>
    </xdr:from>
    <xdr:to>
      <xdr:col>5</xdr:col>
      <xdr:colOff>334933</xdr:colOff>
      <xdr:row>34</xdr:row>
      <xdr:rowOff>98367</xdr:rowOff>
    </xdr:to>
    <xdr:sp macro="" textlink="">
      <xdr:nvSpPr>
        <xdr:cNvPr id="70" name="Rectangle: Rounded Corners 69">
          <a:extLst>
            <a:ext uri="{FF2B5EF4-FFF2-40B4-BE49-F238E27FC236}">
              <a16:creationId xmlns:a16="http://schemas.microsoft.com/office/drawing/2014/main" id="{05275D2D-740D-41F1-AC2F-C66298ACA477}"/>
            </a:ext>
          </a:extLst>
        </xdr:cNvPr>
        <xdr:cNvSpPr/>
      </xdr:nvSpPr>
      <xdr:spPr>
        <a:xfrm>
          <a:off x="2839736" y="8713867"/>
          <a:ext cx="1181372" cy="34752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Nederland</a:t>
          </a:r>
          <a:endParaRPr lang="en-NL" sz="1100" b="1" u="sng">
            <a:solidFill>
              <a:srgbClr val="003865"/>
            </a:solidFill>
            <a:latin typeface="Montserrat" panose="00000500000000000000" pitchFamily="2" charset="0"/>
          </a:endParaRPr>
        </a:p>
      </xdr:txBody>
    </xdr:sp>
    <xdr:clientData/>
  </xdr:twoCellAnchor>
  <xdr:twoCellAnchor>
    <xdr:from>
      <xdr:col>3</xdr:col>
      <xdr:colOff>1711410</xdr:colOff>
      <xdr:row>31</xdr:row>
      <xdr:rowOff>122362</xdr:rowOff>
    </xdr:from>
    <xdr:to>
      <xdr:col>5</xdr:col>
      <xdr:colOff>339265</xdr:colOff>
      <xdr:row>32</xdr:row>
      <xdr:rowOff>204004</xdr:rowOff>
    </xdr:to>
    <xdr:sp macro="" textlink="">
      <xdr:nvSpPr>
        <xdr:cNvPr id="71" name="Rectangle: Rounded Corners 70">
          <a:extLst>
            <a:ext uri="{FF2B5EF4-FFF2-40B4-BE49-F238E27FC236}">
              <a16:creationId xmlns:a16="http://schemas.microsoft.com/office/drawing/2014/main" id="{3544DD05-D49E-400F-9171-A911B28078DD}"/>
            </a:ext>
          </a:extLst>
        </xdr:cNvPr>
        <xdr:cNvSpPr/>
      </xdr:nvSpPr>
      <xdr:spPr>
        <a:xfrm>
          <a:off x="2841421" y="8794442"/>
          <a:ext cx="1177958" cy="328426"/>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België</a:t>
          </a:r>
          <a:endParaRPr lang="en-NL" sz="1100" b="1" u="sng">
            <a:solidFill>
              <a:srgbClr val="003865"/>
            </a:solidFill>
            <a:latin typeface="Montserrat" panose="00000500000000000000" pitchFamily="2" charset="0"/>
          </a:endParaRPr>
        </a:p>
      </xdr:txBody>
    </xdr:sp>
    <xdr:clientData/>
  </xdr:twoCellAnchor>
  <xdr:twoCellAnchor>
    <xdr:from>
      <xdr:col>5</xdr:col>
      <xdr:colOff>551005</xdr:colOff>
      <xdr:row>29</xdr:row>
      <xdr:rowOff>49258</xdr:rowOff>
    </xdr:from>
    <xdr:to>
      <xdr:col>6</xdr:col>
      <xdr:colOff>172545</xdr:colOff>
      <xdr:row>31</xdr:row>
      <xdr:rowOff>2541</xdr:rowOff>
    </xdr:to>
    <xdr:sp macro="" textlink="">
      <xdr:nvSpPr>
        <xdr:cNvPr id="72" name="Rectangle: Rounded Corners 71">
          <a:extLst>
            <a:ext uri="{FF2B5EF4-FFF2-40B4-BE49-F238E27FC236}">
              <a16:creationId xmlns:a16="http://schemas.microsoft.com/office/drawing/2014/main" id="{DCD8DBFF-068A-404A-A806-1AF77D109C43}"/>
            </a:ext>
          </a:extLst>
        </xdr:cNvPr>
        <xdr:cNvSpPr/>
      </xdr:nvSpPr>
      <xdr:spPr>
        <a:xfrm>
          <a:off x="4231119" y="8253747"/>
          <a:ext cx="1413971" cy="420874"/>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NL" sz="1100" b="0" i="0">
              <a:solidFill>
                <a:schemeClr val="lt1"/>
              </a:solidFill>
              <a:effectLst/>
              <a:latin typeface="+mn-lt"/>
              <a:ea typeface="+mn-ea"/>
              <a:cs typeface="+mn-cs"/>
            </a:rPr>
            <a:t>⭐⭐⭐</a:t>
          </a:r>
        </a:p>
      </xdr:txBody>
    </xdr:sp>
    <xdr:clientData/>
  </xdr:twoCellAnchor>
  <xdr:twoCellAnchor>
    <xdr:from>
      <xdr:col>7</xdr:col>
      <xdr:colOff>22711</xdr:colOff>
      <xdr:row>34</xdr:row>
      <xdr:rowOff>133656</xdr:rowOff>
    </xdr:from>
    <xdr:to>
      <xdr:col>8</xdr:col>
      <xdr:colOff>485065</xdr:colOff>
      <xdr:row>35</xdr:row>
      <xdr:rowOff>220063</xdr:rowOff>
    </xdr:to>
    <xdr:sp macro="" textlink="">
      <xdr:nvSpPr>
        <xdr:cNvPr id="73" name="Rectangle: Rounded Corners 72">
          <a:extLst>
            <a:ext uri="{FF2B5EF4-FFF2-40B4-BE49-F238E27FC236}">
              <a16:creationId xmlns:a16="http://schemas.microsoft.com/office/drawing/2014/main" id="{ECD81449-D263-ED02-1E08-43389FF2AFBE}"/>
            </a:ext>
          </a:extLst>
        </xdr:cNvPr>
        <xdr:cNvSpPr/>
      </xdr:nvSpPr>
      <xdr:spPr>
        <a:xfrm>
          <a:off x="5867597" y="9546088"/>
          <a:ext cx="1207036" cy="333191"/>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Bosnië</a:t>
          </a:r>
          <a:r>
            <a:rPr lang="en-US" sz="1100" b="1" baseline="0">
              <a:solidFill>
                <a:srgbClr val="003865"/>
              </a:solidFill>
              <a:latin typeface="Montserrat" panose="00000500000000000000" pitchFamily="2" charset="0"/>
            </a:rPr>
            <a:t>-Herz</a:t>
          </a:r>
          <a:r>
            <a:rPr lang="en-US" sz="800" b="1" baseline="0">
              <a:solidFill>
                <a:srgbClr val="003865"/>
              </a:solidFill>
              <a:latin typeface="Montserrat" panose="00000500000000000000" pitchFamily="2" charset="0"/>
            </a:rPr>
            <a:t>.</a:t>
          </a:r>
          <a:endParaRPr lang="en-NL" sz="800" b="1" u="sng">
            <a:solidFill>
              <a:srgbClr val="003865"/>
            </a:solidFill>
            <a:latin typeface="Montserrat" panose="00000500000000000000" pitchFamily="2" charset="0"/>
          </a:endParaRPr>
        </a:p>
      </xdr:txBody>
    </xdr:sp>
    <xdr:clientData/>
  </xdr:twoCellAnchor>
  <xdr:twoCellAnchor>
    <xdr:from>
      <xdr:col>5</xdr:col>
      <xdr:colOff>659493</xdr:colOff>
      <xdr:row>31</xdr:row>
      <xdr:rowOff>135370</xdr:rowOff>
    </xdr:from>
    <xdr:to>
      <xdr:col>6</xdr:col>
      <xdr:colOff>76200</xdr:colOff>
      <xdr:row>32</xdr:row>
      <xdr:rowOff>217367</xdr:rowOff>
    </xdr:to>
    <xdr:sp macro="" textlink="">
      <xdr:nvSpPr>
        <xdr:cNvPr id="74" name="Rectangle: Rounded Corners 73">
          <a:extLst>
            <a:ext uri="{FF2B5EF4-FFF2-40B4-BE49-F238E27FC236}">
              <a16:creationId xmlns:a16="http://schemas.microsoft.com/office/drawing/2014/main" id="{2F47EBA1-3524-8CA9-0732-E9C1F1D51B79}"/>
            </a:ext>
          </a:extLst>
        </xdr:cNvPr>
        <xdr:cNvSpPr/>
      </xdr:nvSpPr>
      <xdr:spPr>
        <a:xfrm>
          <a:off x="4339607" y="8807450"/>
          <a:ext cx="1209138" cy="328781"/>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003865"/>
              </a:solidFill>
              <a:latin typeface="Montserrat" panose="00000500000000000000" pitchFamily="2" charset="0"/>
            </a:rPr>
            <a:t>Colombia</a:t>
          </a:r>
          <a:endParaRPr lang="en-NL" sz="1100" b="1" u="sng">
            <a:solidFill>
              <a:srgbClr val="003865"/>
            </a:solidFill>
            <a:latin typeface="Montserrat" panose="00000500000000000000" pitchFamily="2" charset="0"/>
          </a:endParaRPr>
        </a:p>
      </xdr:txBody>
    </xdr:sp>
    <xdr:clientData/>
  </xdr:twoCellAnchor>
  <xdr:twoCellAnchor>
    <xdr:from>
      <xdr:col>5</xdr:col>
      <xdr:colOff>666543</xdr:colOff>
      <xdr:row>34</xdr:row>
      <xdr:rowOff>134996</xdr:rowOff>
    </xdr:from>
    <xdr:to>
      <xdr:col>6</xdr:col>
      <xdr:colOff>83250</xdr:colOff>
      <xdr:row>35</xdr:row>
      <xdr:rowOff>216127</xdr:rowOff>
    </xdr:to>
    <xdr:sp macro="" textlink="">
      <xdr:nvSpPr>
        <xdr:cNvPr id="75" name="Rectangle: Rounded Corners 74">
          <a:extLst>
            <a:ext uri="{FF2B5EF4-FFF2-40B4-BE49-F238E27FC236}">
              <a16:creationId xmlns:a16="http://schemas.microsoft.com/office/drawing/2014/main" id="{58FD4E18-3EAD-BA4F-F412-8010AD78CE9D}"/>
            </a:ext>
          </a:extLst>
        </xdr:cNvPr>
        <xdr:cNvSpPr/>
      </xdr:nvSpPr>
      <xdr:spPr>
        <a:xfrm>
          <a:off x="4346657" y="9547428"/>
          <a:ext cx="1209138"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Kroatië</a:t>
          </a:r>
          <a:endParaRPr lang="en-NL" sz="1100" b="1" u="none">
            <a:solidFill>
              <a:srgbClr val="003865"/>
            </a:solidFill>
            <a:latin typeface="Montserrat" panose="00000500000000000000" pitchFamily="2" charset="0"/>
          </a:endParaRPr>
        </a:p>
      </xdr:txBody>
    </xdr:sp>
    <xdr:clientData/>
  </xdr:twoCellAnchor>
  <xdr:twoCellAnchor>
    <xdr:from>
      <xdr:col>5</xdr:col>
      <xdr:colOff>669266</xdr:colOff>
      <xdr:row>36</xdr:row>
      <xdr:rowOff>8448</xdr:rowOff>
    </xdr:from>
    <xdr:to>
      <xdr:col>6</xdr:col>
      <xdr:colOff>85973</xdr:colOff>
      <xdr:row>37</xdr:row>
      <xdr:rowOff>89579</xdr:rowOff>
    </xdr:to>
    <xdr:sp macro="" textlink="">
      <xdr:nvSpPr>
        <xdr:cNvPr id="76" name="Rectangle: Rounded Corners 75">
          <a:extLst>
            <a:ext uri="{FF2B5EF4-FFF2-40B4-BE49-F238E27FC236}">
              <a16:creationId xmlns:a16="http://schemas.microsoft.com/office/drawing/2014/main" id="{E6241F20-DD89-22E0-EAEA-6688D72158F5}"/>
            </a:ext>
          </a:extLst>
        </xdr:cNvPr>
        <xdr:cNvSpPr/>
      </xdr:nvSpPr>
      <xdr:spPr>
        <a:xfrm>
          <a:off x="4349380" y="9914448"/>
          <a:ext cx="1209138"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Marokko</a:t>
          </a:r>
          <a:endParaRPr lang="en-NL" sz="1100" b="1" u="none">
            <a:solidFill>
              <a:srgbClr val="003865"/>
            </a:solidFill>
            <a:latin typeface="Montserrat" panose="00000500000000000000" pitchFamily="2" charset="0"/>
          </a:endParaRPr>
        </a:p>
      </xdr:txBody>
    </xdr:sp>
    <xdr:clientData/>
  </xdr:twoCellAnchor>
  <xdr:twoCellAnchor>
    <xdr:from>
      <xdr:col>5</xdr:col>
      <xdr:colOff>667163</xdr:colOff>
      <xdr:row>37</xdr:row>
      <xdr:rowOff>137316</xdr:rowOff>
    </xdr:from>
    <xdr:to>
      <xdr:col>6</xdr:col>
      <xdr:colOff>83870</xdr:colOff>
      <xdr:row>38</xdr:row>
      <xdr:rowOff>205851</xdr:rowOff>
    </xdr:to>
    <xdr:sp macro="" textlink="">
      <xdr:nvSpPr>
        <xdr:cNvPr id="77" name="Rectangle: Rounded Corners 76">
          <a:extLst>
            <a:ext uri="{FF2B5EF4-FFF2-40B4-BE49-F238E27FC236}">
              <a16:creationId xmlns:a16="http://schemas.microsoft.com/office/drawing/2014/main" id="{79734E23-9F2D-586B-027A-4BB21BD407A6}"/>
            </a:ext>
          </a:extLst>
        </xdr:cNvPr>
        <xdr:cNvSpPr/>
      </xdr:nvSpPr>
      <xdr:spPr>
        <a:xfrm>
          <a:off x="4347277" y="10290100"/>
          <a:ext cx="1209138" cy="315319"/>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Mexico</a:t>
          </a:r>
          <a:endParaRPr lang="en-NL" sz="1100" b="1" u="none">
            <a:solidFill>
              <a:srgbClr val="003865"/>
            </a:solidFill>
            <a:latin typeface="Montserrat" panose="00000500000000000000" pitchFamily="2" charset="0"/>
          </a:endParaRPr>
        </a:p>
      </xdr:txBody>
    </xdr:sp>
    <xdr:clientData/>
  </xdr:twoCellAnchor>
  <xdr:twoCellAnchor>
    <xdr:from>
      <xdr:col>5</xdr:col>
      <xdr:colOff>665556</xdr:colOff>
      <xdr:row>39</xdr:row>
      <xdr:rowOff>2112</xdr:rowOff>
    </xdr:from>
    <xdr:to>
      <xdr:col>6</xdr:col>
      <xdr:colOff>82263</xdr:colOff>
      <xdr:row>40</xdr:row>
      <xdr:rowOff>70647</xdr:rowOff>
    </xdr:to>
    <xdr:sp macro="" textlink="">
      <xdr:nvSpPr>
        <xdr:cNvPr id="78" name="Rectangle: Rounded Corners 77">
          <a:extLst>
            <a:ext uri="{FF2B5EF4-FFF2-40B4-BE49-F238E27FC236}">
              <a16:creationId xmlns:a16="http://schemas.microsoft.com/office/drawing/2014/main" id="{1275E9DA-F66B-FDBE-A686-61EE6ACEF0F9}"/>
            </a:ext>
          </a:extLst>
        </xdr:cNvPr>
        <xdr:cNvSpPr/>
      </xdr:nvSpPr>
      <xdr:spPr>
        <a:xfrm>
          <a:off x="4345670" y="10648464"/>
          <a:ext cx="1209138" cy="315319"/>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Noorwegen</a:t>
          </a:r>
          <a:endParaRPr lang="en-NL" sz="1100" b="1" u="none">
            <a:solidFill>
              <a:srgbClr val="003865"/>
            </a:solidFill>
            <a:latin typeface="Montserrat" panose="00000500000000000000" pitchFamily="2" charset="0"/>
          </a:endParaRPr>
        </a:p>
      </xdr:txBody>
    </xdr:sp>
    <xdr:clientData/>
  </xdr:twoCellAnchor>
  <xdr:twoCellAnchor>
    <xdr:from>
      <xdr:col>5</xdr:col>
      <xdr:colOff>665554</xdr:colOff>
      <xdr:row>40</xdr:row>
      <xdr:rowOff>110103</xdr:rowOff>
    </xdr:from>
    <xdr:to>
      <xdr:col>6</xdr:col>
      <xdr:colOff>82261</xdr:colOff>
      <xdr:row>41</xdr:row>
      <xdr:rowOff>179503</xdr:rowOff>
    </xdr:to>
    <xdr:sp macro="" textlink="">
      <xdr:nvSpPr>
        <xdr:cNvPr id="79" name="Rectangle: Rounded Corners 78">
          <a:extLst>
            <a:ext uri="{FF2B5EF4-FFF2-40B4-BE49-F238E27FC236}">
              <a16:creationId xmlns:a16="http://schemas.microsoft.com/office/drawing/2014/main" id="{BFF4C952-E05C-F6EE-2EB7-398B933D2D77}"/>
            </a:ext>
          </a:extLst>
        </xdr:cNvPr>
        <xdr:cNvSpPr/>
      </xdr:nvSpPr>
      <xdr:spPr>
        <a:xfrm>
          <a:off x="4345668" y="11003239"/>
          <a:ext cx="1209138" cy="31618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Turkije</a:t>
          </a:r>
          <a:endParaRPr lang="en-NL" sz="1100" b="1" u="none">
            <a:solidFill>
              <a:srgbClr val="003865"/>
            </a:solidFill>
            <a:latin typeface="Montserrat" panose="00000500000000000000" pitchFamily="2" charset="0"/>
          </a:endParaRPr>
        </a:p>
      </xdr:txBody>
    </xdr:sp>
    <xdr:clientData/>
  </xdr:twoCellAnchor>
  <xdr:twoCellAnchor>
    <xdr:from>
      <xdr:col>5</xdr:col>
      <xdr:colOff>669883</xdr:colOff>
      <xdr:row>41</xdr:row>
      <xdr:rowOff>218960</xdr:rowOff>
    </xdr:from>
    <xdr:to>
      <xdr:col>6</xdr:col>
      <xdr:colOff>86590</xdr:colOff>
      <xdr:row>43</xdr:row>
      <xdr:rowOff>41574</xdr:rowOff>
    </xdr:to>
    <xdr:sp macro="" textlink="">
      <xdr:nvSpPr>
        <xdr:cNvPr id="80" name="Rectangle: Rounded Corners 79">
          <a:extLst>
            <a:ext uri="{FF2B5EF4-FFF2-40B4-BE49-F238E27FC236}">
              <a16:creationId xmlns:a16="http://schemas.microsoft.com/office/drawing/2014/main" id="{A3391FE1-AF29-7A8C-15B1-33699A0B7FC4}"/>
            </a:ext>
          </a:extLst>
        </xdr:cNvPr>
        <xdr:cNvSpPr/>
      </xdr:nvSpPr>
      <xdr:spPr>
        <a:xfrm>
          <a:off x="4349997" y="11358880"/>
          <a:ext cx="1209138" cy="316183"/>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Uruguay</a:t>
          </a:r>
          <a:endParaRPr lang="en-NL" sz="1100" b="1" u="none">
            <a:solidFill>
              <a:srgbClr val="003865"/>
            </a:solidFill>
            <a:latin typeface="Montserrat" panose="00000500000000000000" pitchFamily="2" charset="0"/>
          </a:endParaRPr>
        </a:p>
      </xdr:txBody>
    </xdr:sp>
    <xdr:clientData/>
  </xdr:twoCellAnchor>
  <xdr:twoCellAnchor>
    <xdr:from>
      <xdr:col>5</xdr:col>
      <xdr:colOff>668276</xdr:colOff>
      <xdr:row>43</xdr:row>
      <xdr:rowOff>83755</xdr:rowOff>
    </xdr:from>
    <xdr:to>
      <xdr:col>6</xdr:col>
      <xdr:colOff>84983</xdr:colOff>
      <xdr:row>44</xdr:row>
      <xdr:rowOff>153154</xdr:rowOff>
    </xdr:to>
    <xdr:sp macro="" textlink="">
      <xdr:nvSpPr>
        <xdr:cNvPr id="81" name="Rectangle: Rounded Corners 80">
          <a:extLst>
            <a:ext uri="{FF2B5EF4-FFF2-40B4-BE49-F238E27FC236}">
              <a16:creationId xmlns:a16="http://schemas.microsoft.com/office/drawing/2014/main" id="{AF3C3598-8075-985A-34B8-F02761F6C1DD}"/>
            </a:ext>
          </a:extLst>
        </xdr:cNvPr>
        <xdr:cNvSpPr/>
      </xdr:nvSpPr>
      <xdr:spPr>
        <a:xfrm>
          <a:off x="4348390" y="11717244"/>
          <a:ext cx="1209138" cy="316183"/>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Ver. Staten</a:t>
          </a:r>
          <a:endParaRPr lang="en-NL" sz="1100" b="1" u="none">
            <a:solidFill>
              <a:srgbClr val="003865"/>
            </a:solidFill>
            <a:latin typeface="Montserrat" panose="00000500000000000000" pitchFamily="2" charset="0"/>
          </a:endParaRPr>
        </a:p>
      </xdr:txBody>
    </xdr:sp>
    <xdr:clientData/>
  </xdr:twoCellAnchor>
  <xdr:twoCellAnchor>
    <xdr:from>
      <xdr:col>5</xdr:col>
      <xdr:colOff>672604</xdr:colOff>
      <xdr:row>44</xdr:row>
      <xdr:rowOff>191625</xdr:rowOff>
    </xdr:from>
    <xdr:to>
      <xdr:col>6</xdr:col>
      <xdr:colOff>89311</xdr:colOff>
      <xdr:row>46</xdr:row>
      <xdr:rowOff>47835</xdr:rowOff>
    </xdr:to>
    <xdr:sp macro="" textlink="">
      <xdr:nvSpPr>
        <xdr:cNvPr id="82" name="Rectangle: Rounded Corners 81">
          <a:extLst>
            <a:ext uri="{FF2B5EF4-FFF2-40B4-BE49-F238E27FC236}">
              <a16:creationId xmlns:a16="http://schemas.microsoft.com/office/drawing/2014/main" id="{2D073713-2E6E-CC45-180B-76C3EB9AE20A}"/>
            </a:ext>
          </a:extLst>
        </xdr:cNvPr>
        <xdr:cNvSpPr/>
      </xdr:nvSpPr>
      <xdr:spPr>
        <a:xfrm>
          <a:off x="4352718" y="12071898"/>
          <a:ext cx="1209138" cy="3497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Zwitserland</a:t>
          </a:r>
          <a:endParaRPr lang="en-NL" sz="1100" b="1" u="none">
            <a:solidFill>
              <a:srgbClr val="003865"/>
            </a:solidFill>
            <a:latin typeface="Montserrat" panose="00000500000000000000" pitchFamily="2" charset="0"/>
          </a:endParaRPr>
        </a:p>
      </xdr:txBody>
    </xdr:sp>
    <xdr:clientData/>
  </xdr:twoCellAnchor>
  <xdr:twoCellAnchor>
    <xdr:from>
      <xdr:col>7</xdr:col>
      <xdr:colOff>16823</xdr:colOff>
      <xdr:row>31</xdr:row>
      <xdr:rowOff>132896</xdr:rowOff>
    </xdr:from>
    <xdr:to>
      <xdr:col>8</xdr:col>
      <xdr:colOff>474806</xdr:colOff>
      <xdr:row>32</xdr:row>
      <xdr:rowOff>214027</xdr:rowOff>
    </xdr:to>
    <xdr:sp macro="" textlink="">
      <xdr:nvSpPr>
        <xdr:cNvPr id="83" name="Rectangle: Rounded Corners 82">
          <a:extLst>
            <a:ext uri="{FF2B5EF4-FFF2-40B4-BE49-F238E27FC236}">
              <a16:creationId xmlns:a16="http://schemas.microsoft.com/office/drawing/2014/main" id="{FABF96AB-9310-E9F1-5738-7877FA972A92}"/>
            </a:ext>
          </a:extLst>
        </xdr:cNvPr>
        <xdr:cNvSpPr/>
      </xdr:nvSpPr>
      <xdr:spPr>
        <a:xfrm>
          <a:off x="5861709" y="8804976"/>
          <a:ext cx="1202665"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Algerije</a:t>
          </a:r>
          <a:endParaRPr lang="en-NL" sz="1100" b="1" u="none">
            <a:solidFill>
              <a:srgbClr val="003865"/>
            </a:solidFill>
            <a:latin typeface="Montserrat" panose="00000500000000000000" pitchFamily="2" charset="0"/>
          </a:endParaRPr>
        </a:p>
      </xdr:txBody>
    </xdr:sp>
    <xdr:clientData/>
  </xdr:twoCellAnchor>
  <xdr:twoCellAnchor>
    <xdr:from>
      <xdr:col>7</xdr:col>
      <xdr:colOff>19545</xdr:colOff>
      <xdr:row>33</xdr:row>
      <xdr:rowOff>10678</xdr:rowOff>
    </xdr:from>
    <xdr:to>
      <xdr:col>8</xdr:col>
      <xdr:colOff>477528</xdr:colOff>
      <xdr:row>34</xdr:row>
      <xdr:rowOff>91809</xdr:rowOff>
    </xdr:to>
    <xdr:sp macro="" textlink="">
      <xdr:nvSpPr>
        <xdr:cNvPr id="84" name="Rectangle: Rounded Corners 83">
          <a:extLst>
            <a:ext uri="{FF2B5EF4-FFF2-40B4-BE49-F238E27FC236}">
              <a16:creationId xmlns:a16="http://schemas.microsoft.com/office/drawing/2014/main" id="{AFED1613-FA09-FBAB-7E28-DBB02FDA782B}"/>
            </a:ext>
          </a:extLst>
        </xdr:cNvPr>
        <xdr:cNvSpPr/>
      </xdr:nvSpPr>
      <xdr:spPr>
        <a:xfrm>
          <a:off x="5864431" y="9176326"/>
          <a:ext cx="1202665"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Australië</a:t>
          </a:r>
          <a:endParaRPr lang="en-NL" sz="1100" b="1" u="none">
            <a:solidFill>
              <a:srgbClr val="003865"/>
            </a:solidFill>
            <a:latin typeface="Montserrat" panose="00000500000000000000" pitchFamily="2" charset="0"/>
          </a:endParaRPr>
        </a:p>
      </xdr:txBody>
    </xdr:sp>
    <xdr:clientData/>
  </xdr:twoCellAnchor>
  <xdr:twoCellAnchor>
    <xdr:from>
      <xdr:col>7</xdr:col>
      <xdr:colOff>23874</xdr:colOff>
      <xdr:row>36</xdr:row>
      <xdr:rowOff>11295</xdr:rowOff>
    </xdr:from>
    <xdr:to>
      <xdr:col>8</xdr:col>
      <xdr:colOff>481857</xdr:colOff>
      <xdr:row>37</xdr:row>
      <xdr:rowOff>92426</xdr:rowOff>
    </xdr:to>
    <xdr:sp macro="" textlink="">
      <xdr:nvSpPr>
        <xdr:cNvPr id="85" name="Rectangle: Rounded Corners 84">
          <a:extLst>
            <a:ext uri="{FF2B5EF4-FFF2-40B4-BE49-F238E27FC236}">
              <a16:creationId xmlns:a16="http://schemas.microsoft.com/office/drawing/2014/main" id="{FC05ED57-4745-83D4-8592-A3C98BAC70E4}"/>
            </a:ext>
          </a:extLst>
        </xdr:cNvPr>
        <xdr:cNvSpPr/>
      </xdr:nvSpPr>
      <xdr:spPr>
        <a:xfrm>
          <a:off x="5868760" y="9917295"/>
          <a:ext cx="1202665"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Canada</a:t>
          </a:r>
          <a:endParaRPr lang="en-NL" sz="1100" b="1" u="none">
            <a:solidFill>
              <a:srgbClr val="003865"/>
            </a:solidFill>
            <a:latin typeface="Montserrat" panose="00000500000000000000" pitchFamily="2" charset="0"/>
          </a:endParaRPr>
        </a:p>
      </xdr:txBody>
    </xdr:sp>
    <xdr:clientData/>
  </xdr:twoCellAnchor>
  <xdr:twoCellAnchor>
    <xdr:from>
      <xdr:col>7</xdr:col>
      <xdr:colOff>22266</xdr:colOff>
      <xdr:row>37</xdr:row>
      <xdr:rowOff>135862</xdr:rowOff>
    </xdr:from>
    <xdr:to>
      <xdr:col>8</xdr:col>
      <xdr:colOff>480249</xdr:colOff>
      <xdr:row>38</xdr:row>
      <xdr:rowOff>216993</xdr:rowOff>
    </xdr:to>
    <xdr:sp macro="" textlink="">
      <xdr:nvSpPr>
        <xdr:cNvPr id="86" name="Rectangle: Rounded Corners 85">
          <a:extLst>
            <a:ext uri="{FF2B5EF4-FFF2-40B4-BE49-F238E27FC236}">
              <a16:creationId xmlns:a16="http://schemas.microsoft.com/office/drawing/2014/main" id="{AF242656-1E5C-9E5A-34AD-69C58CA86286}"/>
            </a:ext>
          </a:extLst>
        </xdr:cNvPr>
        <xdr:cNvSpPr/>
      </xdr:nvSpPr>
      <xdr:spPr>
        <a:xfrm>
          <a:off x="5867152" y="10288646"/>
          <a:ext cx="1202665" cy="3279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Ecuador</a:t>
          </a:r>
          <a:endParaRPr lang="en-NL" sz="1100" b="1" u="none">
            <a:solidFill>
              <a:srgbClr val="003865"/>
            </a:solidFill>
            <a:latin typeface="Montserrat" panose="00000500000000000000" pitchFamily="2" charset="0"/>
          </a:endParaRPr>
        </a:p>
      </xdr:txBody>
    </xdr:sp>
    <xdr:clientData/>
  </xdr:twoCellAnchor>
  <xdr:twoCellAnchor>
    <xdr:from>
      <xdr:col>7</xdr:col>
      <xdr:colOff>20163</xdr:colOff>
      <xdr:row>39</xdr:row>
      <xdr:rowOff>8419</xdr:rowOff>
    </xdr:from>
    <xdr:to>
      <xdr:col>8</xdr:col>
      <xdr:colOff>478146</xdr:colOff>
      <xdr:row>40</xdr:row>
      <xdr:rowOff>77820</xdr:rowOff>
    </xdr:to>
    <xdr:sp macro="" textlink="">
      <xdr:nvSpPr>
        <xdr:cNvPr id="87" name="Rectangle: Rounded Corners 86">
          <a:extLst>
            <a:ext uri="{FF2B5EF4-FFF2-40B4-BE49-F238E27FC236}">
              <a16:creationId xmlns:a16="http://schemas.microsoft.com/office/drawing/2014/main" id="{DCC32199-5E6E-EF86-EDFA-3E5BD9B6B2BE}"/>
            </a:ext>
          </a:extLst>
        </xdr:cNvPr>
        <xdr:cNvSpPr/>
      </xdr:nvSpPr>
      <xdr:spPr>
        <a:xfrm>
          <a:off x="5865049" y="10654771"/>
          <a:ext cx="1202665" cy="31618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Egypte</a:t>
          </a:r>
          <a:endParaRPr lang="en-NL" sz="1100" b="1" u="none">
            <a:solidFill>
              <a:srgbClr val="003865"/>
            </a:solidFill>
            <a:latin typeface="Montserrat" panose="00000500000000000000" pitchFamily="2" charset="0"/>
          </a:endParaRPr>
        </a:p>
      </xdr:txBody>
    </xdr:sp>
    <xdr:clientData/>
  </xdr:twoCellAnchor>
  <xdr:twoCellAnchor>
    <xdr:from>
      <xdr:col>7</xdr:col>
      <xdr:colOff>22885</xdr:colOff>
      <xdr:row>40</xdr:row>
      <xdr:rowOff>115670</xdr:rowOff>
    </xdr:from>
    <xdr:to>
      <xdr:col>8</xdr:col>
      <xdr:colOff>480868</xdr:colOff>
      <xdr:row>41</xdr:row>
      <xdr:rowOff>185070</xdr:rowOff>
    </xdr:to>
    <xdr:sp macro="" textlink="">
      <xdr:nvSpPr>
        <xdr:cNvPr id="88" name="Rectangle: Rounded Corners 87">
          <a:extLst>
            <a:ext uri="{FF2B5EF4-FFF2-40B4-BE49-F238E27FC236}">
              <a16:creationId xmlns:a16="http://schemas.microsoft.com/office/drawing/2014/main" id="{37CBC47D-9DCC-CAE6-5948-68F736CCD8A3}"/>
            </a:ext>
          </a:extLst>
        </xdr:cNvPr>
        <xdr:cNvSpPr/>
      </xdr:nvSpPr>
      <xdr:spPr>
        <a:xfrm>
          <a:off x="5867771" y="11008806"/>
          <a:ext cx="1202665" cy="31618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Ghana</a:t>
          </a:r>
          <a:endParaRPr lang="en-NL" sz="1100" b="1" u="none">
            <a:solidFill>
              <a:srgbClr val="003865"/>
            </a:solidFill>
            <a:latin typeface="Montserrat" panose="00000500000000000000" pitchFamily="2" charset="0"/>
          </a:endParaRPr>
        </a:p>
      </xdr:txBody>
    </xdr:sp>
    <xdr:clientData/>
  </xdr:twoCellAnchor>
  <xdr:twoCellAnchor>
    <xdr:from>
      <xdr:col>7</xdr:col>
      <xdr:colOff>27214</xdr:colOff>
      <xdr:row>41</xdr:row>
      <xdr:rowOff>224526</xdr:rowOff>
    </xdr:from>
    <xdr:to>
      <xdr:col>8</xdr:col>
      <xdr:colOff>485197</xdr:colOff>
      <xdr:row>43</xdr:row>
      <xdr:rowOff>47141</xdr:rowOff>
    </xdr:to>
    <xdr:sp macro="" textlink="">
      <xdr:nvSpPr>
        <xdr:cNvPr id="89" name="Rectangle: Rounded Corners 88">
          <a:extLst>
            <a:ext uri="{FF2B5EF4-FFF2-40B4-BE49-F238E27FC236}">
              <a16:creationId xmlns:a16="http://schemas.microsoft.com/office/drawing/2014/main" id="{CBC81A48-4D6C-17E3-106B-240B9334368C}"/>
            </a:ext>
          </a:extLst>
        </xdr:cNvPr>
        <xdr:cNvSpPr/>
      </xdr:nvSpPr>
      <xdr:spPr>
        <a:xfrm>
          <a:off x="5872100" y="11364446"/>
          <a:ext cx="1202665" cy="316184"/>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Iran</a:t>
          </a:r>
          <a:endParaRPr lang="en-NL" sz="1100" b="1" u="none">
            <a:solidFill>
              <a:srgbClr val="003865"/>
            </a:solidFill>
            <a:latin typeface="Montserrat" panose="00000500000000000000" pitchFamily="2" charset="0"/>
          </a:endParaRPr>
        </a:p>
      </xdr:txBody>
    </xdr:sp>
    <xdr:clientData/>
  </xdr:twoCellAnchor>
  <xdr:twoCellAnchor>
    <xdr:from>
      <xdr:col>7</xdr:col>
      <xdr:colOff>27213</xdr:colOff>
      <xdr:row>43</xdr:row>
      <xdr:rowOff>82270</xdr:rowOff>
    </xdr:from>
    <xdr:to>
      <xdr:col>8</xdr:col>
      <xdr:colOff>485196</xdr:colOff>
      <xdr:row>44</xdr:row>
      <xdr:rowOff>151669</xdr:rowOff>
    </xdr:to>
    <xdr:sp macro="" textlink="">
      <xdr:nvSpPr>
        <xdr:cNvPr id="90" name="Rectangle: Rounded Corners 89">
          <a:extLst>
            <a:ext uri="{FF2B5EF4-FFF2-40B4-BE49-F238E27FC236}">
              <a16:creationId xmlns:a16="http://schemas.microsoft.com/office/drawing/2014/main" id="{0FA4811A-ED0F-125C-9411-99B3CA553616}"/>
            </a:ext>
          </a:extLst>
        </xdr:cNvPr>
        <xdr:cNvSpPr/>
      </xdr:nvSpPr>
      <xdr:spPr>
        <a:xfrm>
          <a:off x="5872099" y="11715759"/>
          <a:ext cx="1202665" cy="316183"/>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Ivoorkust</a:t>
          </a:r>
          <a:endParaRPr lang="en-NL" sz="1100" b="1" u="none">
            <a:solidFill>
              <a:srgbClr val="003865"/>
            </a:solidFill>
            <a:latin typeface="Montserrat" panose="00000500000000000000" pitchFamily="2" charset="0"/>
          </a:endParaRPr>
        </a:p>
      </xdr:txBody>
    </xdr:sp>
    <xdr:clientData/>
  </xdr:twoCellAnchor>
  <xdr:twoCellAnchor>
    <xdr:from>
      <xdr:col>5</xdr:col>
      <xdr:colOff>671170</xdr:colOff>
      <xdr:row>33</xdr:row>
      <xdr:rowOff>13855</xdr:rowOff>
    </xdr:from>
    <xdr:to>
      <xdr:col>6</xdr:col>
      <xdr:colOff>86194</xdr:colOff>
      <xdr:row>34</xdr:row>
      <xdr:rowOff>94383</xdr:rowOff>
    </xdr:to>
    <xdr:sp macro="" textlink="">
      <xdr:nvSpPr>
        <xdr:cNvPr id="91" name="Rectangle: Rounded Corners 90">
          <a:extLst>
            <a:ext uri="{FF2B5EF4-FFF2-40B4-BE49-F238E27FC236}">
              <a16:creationId xmlns:a16="http://schemas.microsoft.com/office/drawing/2014/main" id="{2B944B6C-3BA0-4F58-5C7E-3F719AE29C43}"/>
            </a:ext>
          </a:extLst>
        </xdr:cNvPr>
        <xdr:cNvSpPr/>
      </xdr:nvSpPr>
      <xdr:spPr>
        <a:xfrm>
          <a:off x="4351284" y="9179503"/>
          <a:ext cx="1207455" cy="32731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Japan</a:t>
          </a:r>
          <a:endParaRPr lang="en-NL" sz="1100" b="1" u="none">
            <a:solidFill>
              <a:srgbClr val="003865"/>
            </a:solidFill>
            <a:latin typeface="Montserrat" panose="00000500000000000000" pitchFamily="2" charset="0"/>
          </a:endParaRPr>
        </a:p>
      </xdr:txBody>
    </xdr:sp>
    <xdr:clientData/>
  </xdr:twoCellAnchor>
  <xdr:twoCellAnchor>
    <xdr:from>
      <xdr:col>7</xdr:col>
      <xdr:colOff>25604</xdr:colOff>
      <xdr:row>44</xdr:row>
      <xdr:rowOff>184820</xdr:rowOff>
    </xdr:from>
    <xdr:to>
      <xdr:col>8</xdr:col>
      <xdr:colOff>483587</xdr:colOff>
      <xdr:row>46</xdr:row>
      <xdr:rowOff>41030</xdr:rowOff>
    </xdr:to>
    <xdr:sp macro="" textlink="">
      <xdr:nvSpPr>
        <xdr:cNvPr id="92" name="Rectangle: Rounded Corners 91">
          <a:extLst>
            <a:ext uri="{FF2B5EF4-FFF2-40B4-BE49-F238E27FC236}">
              <a16:creationId xmlns:a16="http://schemas.microsoft.com/office/drawing/2014/main" id="{015CBC22-7EC7-F00E-41F4-50E8D2F7924B}"/>
            </a:ext>
          </a:extLst>
        </xdr:cNvPr>
        <xdr:cNvSpPr/>
      </xdr:nvSpPr>
      <xdr:spPr>
        <a:xfrm>
          <a:off x="5870490" y="12065093"/>
          <a:ext cx="1202665" cy="349778"/>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Oostenrijk</a:t>
          </a:r>
          <a:endParaRPr lang="en-NL" sz="1100" b="1" u="none">
            <a:solidFill>
              <a:srgbClr val="003865"/>
            </a:solidFill>
            <a:latin typeface="Montserrat" panose="00000500000000000000" pitchFamily="2" charset="0"/>
          </a:endParaRPr>
        </a:p>
      </xdr:txBody>
    </xdr:sp>
    <xdr:clientData/>
  </xdr:twoCellAnchor>
  <xdr:twoCellAnchor>
    <xdr:from>
      <xdr:col>8</xdr:col>
      <xdr:colOff>530259</xdr:colOff>
      <xdr:row>37</xdr:row>
      <xdr:rowOff>140013</xdr:rowOff>
    </xdr:from>
    <xdr:to>
      <xdr:col>9</xdr:col>
      <xdr:colOff>1127430</xdr:colOff>
      <xdr:row>38</xdr:row>
      <xdr:rowOff>222010</xdr:rowOff>
    </xdr:to>
    <xdr:sp macro="" textlink="">
      <xdr:nvSpPr>
        <xdr:cNvPr id="93" name="Rectangle: Rounded Corners 92">
          <a:extLst>
            <a:ext uri="{FF2B5EF4-FFF2-40B4-BE49-F238E27FC236}">
              <a16:creationId xmlns:a16="http://schemas.microsoft.com/office/drawing/2014/main" id="{474826A7-D4A3-ABBD-9B88-0CC97C0E4FDA}"/>
            </a:ext>
          </a:extLst>
        </xdr:cNvPr>
        <xdr:cNvSpPr/>
      </xdr:nvSpPr>
      <xdr:spPr>
        <a:xfrm>
          <a:off x="7124490" y="10302455"/>
          <a:ext cx="1205305" cy="331113"/>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Zuid-Korea</a:t>
          </a:r>
          <a:endParaRPr lang="en-NL" sz="1100" b="1" u="none">
            <a:solidFill>
              <a:srgbClr val="003865"/>
            </a:solidFill>
            <a:latin typeface="Montserrat" panose="00000500000000000000" pitchFamily="2" charset="0"/>
          </a:endParaRPr>
        </a:p>
      </xdr:txBody>
    </xdr:sp>
    <xdr:clientData/>
  </xdr:twoCellAnchor>
  <xdr:twoCellAnchor>
    <xdr:from>
      <xdr:col>8</xdr:col>
      <xdr:colOff>530051</xdr:colOff>
      <xdr:row>39</xdr:row>
      <xdr:rowOff>12265</xdr:rowOff>
    </xdr:from>
    <xdr:to>
      <xdr:col>9</xdr:col>
      <xdr:colOff>1127222</xdr:colOff>
      <xdr:row>40</xdr:row>
      <xdr:rowOff>81665</xdr:rowOff>
    </xdr:to>
    <xdr:sp macro="" textlink="">
      <xdr:nvSpPr>
        <xdr:cNvPr id="94" name="Rectangle: Rounded Corners 93">
          <a:extLst>
            <a:ext uri="{FF2B5EF4-FFF2-40B4-BE49-F238E27FC236}">
              <a16:creationId xmlns:a16="http://schemas.microsoft.com/office/drawing/2014/main" id="{49D0CA53-D3DB-C319-EF6F-505392B8994A}"/>
            </a:ext>
          </a:extLst>
        </xdr:cNvPr>
        <xdr:cNvSpPr/>
      </xdr:nvSpPr>
      <xdr:spPr>
        <a:xfrm>
          <a:off x="7124282" y="10672938"/>
          <a:ext cx="1205305" cy="31851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u="none">
              <a:solidFill>
                <a:srgbClr val="003865"/>
              </a:solidFill>
              <a:latin typeface="Montserrat" panose="00000500000000000000" pitchFamily="2" charset="0"/>
            </a:rPr>
            <a:t>Zweden </a:t>
          </a:r>
          <a:endParaRPr lang="en-NL" sz="1100" b="1" u="none">
            <a:solidFill>
              <a:srgbClr val="003865"/>
            </a:solidFill>
            <a:latin typeface="Montserrat" panose="00000500000000000000" pitchFamily="2" charset="0"/>
          </a:endParaRPr>
        </a:p>
      </xdr:txBody>
    </xdr:sp>
    <xdr:clientData/>
  </xdr:twoCellAnchor>
  <xdr:twoCellAnchor>
    <xdr:from>
      <xdr:col>5</xdr:col>
      <xdr:colOff>495300</xdr:colOff>
      <xdr:row>31</xdr:row>
      <xdr:rowOff>227965</xdr:rowOff>
    </xdr:from>
    <xdr:to>
      <xdr:col>5</xdr:col>
      <xdr:colOff>509500</xdr:colOff>
      <xdr:row>45</xdr:row>
      <xdr:rowOff>114300</xdr:rowOff>
    </xdr:to>
    <xdr:cxnSp macro="">
      <xdr:nvCxnSpPr>
        <xdr:cNvPr id="95" name="Straight Connector 94">
          <a:extLst>
            <a:ext uri="{FF2B5EF4-FFF2-40B4-BE49-F238E27FC236}">
              <a16:creationId xmlns:a16="http://schemas.microsoft.com/office/drawing/2014/main" id="{40762701-E21A-46CE-9B05-76A5C9A7E669}"/>
            </a:ext>
          </a:extLst>
        </xdr:cNvPr>
        <xdr:cNvCxnSpPr/>
      </xdr:nvCxnSpPr>
      <xdr:spPr>
        <a:xfrm flipH="1">
          <a:off x="4181475" y="8905240"/>
          <a:ext cx="14200" cy="3353435"/>
        </a:xfrm>
        <a:prstGeom prst="line">
          <a:avLst/>
        </a:prstGeom>
        <a:ln>
          <a:solidFill>
            <a:srgbClr val="F2C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272648</xdr:colOff>
      <xdr:row>29</xdr:row>
      <xdr:rowOff>49258</xdr:rowOff>
    </xdr:from>
    <xdr:to>
      <xdr:col>9</xdr:col>
      <xdr:colOff>1190626</xdr:colOff>
      <xdr:row>31</xdr:row>
      <xdr:rowOff>2541</xdr:rowOff>
    </xdr:to>
    <xdr:sp macro="" textlink="">
      <xdr:nvSpPr>
        <xdr:cNvPr id="112" name="Rectangle: Rounded Corners 111">
          <a:extLst>
            <a:ext uri="{FF2B5EF4-FFF2-40B4-BE49-F238E27FC236}">
              <a16:creationId xmlns:a16="http://schemas.microsoft.com/office/drawing/2014/main" id="{3C2A1266-A183-4CF3-A539-75C23E826FAA}"/>
            </a:ext>
          </a:extLst>
        </xdr:cNvPr>
        <xdr:cNvSpPr/>
      </xdr:nvSpPr>
      <xdr:spPr>
        <a:xfrm>
          <a:off x="5753186" y="8251748"/>
          <a:ext cx="2639805" cy="418543"/>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NL" sz="1100" b="0" i="0">
              <a:solidFill>
                <a:schemeClr val="lt1"/>
              </a:solidFill>
              <a:effectLst/>
              <a:latin typeface="+mn-lt"/>
              <a:ea typeface="+mn-ea"/>
              <a:cs typeface="+mn-cs"/>
            </a:rPr>
            <a:t>⭐⭐</a:t>
          </a:r>
        </a:p>
      </xdr:txBody>
    </xdr:sp>
    <xdr:clientData/>
  </xdr:twoCellAnchor>
  <xdr:twoCellAnchor>
    <xdr:from>
      <xdr:col>9</xdr:col>
      <xdr:colOff>1285961</xdr:colOff>
      <xdr:row>29</xdr:row>
      <xdr:rowOff>51456</xdr:rowOff>
    </xdr:from>
    <xdr:to>
      <xdr:col>12</xdr:col>
      <xdr:colOff>430823</xdr:colOff>
      <xdr:row>31</xdr:row>
      <xdr:rowOff>4739</xdr:rowOff>
    </xdr:to>
    <xdr:sp macro="" textlink="">
      <xdr:nvSpPr>
        <xdr:cNvPr id="114" name="Rectangle: Rounded Corners 113">
          <a:extLst>
            <a:ext uri="{FF2B5EF4-FFF2-40B4-BE49-F238E27FC236}">
              <a16:creationId xmlns:a16="http://schemas.microsoft.com/office/drawing/2014/main" id="{517433F6-837B-47A9-BE6D-FD5B50E88688}"/>
            </a:ext>
          </a:extLst>
        </xdr:cNvPr>
        <xdr:cNvSpPr/>
      </xdr:nvSpPr>
      <xdr:spPr>
        <a:xfrm>
          <a:off x="8488326" y="8253946"/>
          <a:ext cx="2639805" cy="418543"/>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NL" sz="1100" b="0" i="0">
              <a:solidFill>
                <a:schemeClr val="lt1"/>
              </a:solidFill>
              <a:effectLst/>
              <a:latin typeface="+mn-lt"/>
              <a:ea typeface="+mn-ea"/>
              <a:cs typeface="+mn-cs"/>
            </a:rPr>
            <a:t>⭐</a:t>
          </a:r>
        </a:p>
      </xdr:txBody>
    </xdr:sp>
    <xdr:clientData/>
  </xdr:twoCellAnchor>
  <xdr:twoCellAnchor>
    <xdr:from>
      <xdr:col>9</xdr:col>
      <xdr:colOff>1219200</xdr:colOff>
      <xdr:row>31</xdr:row>
      <xdr:rowOff>218840</xdr:rowOff>
    </xdr:from>
    <xdr:to>
      <xdr:col>9</xdr:col>
      <xdr:colOff>1235065</xdr:colOff>
      <xdr:row>45</xdr:row>
      <xdr:rowOff>114300</xdr:rowOff>
    </xdr:to>
    <xdr:cxnSp macro="">
      <xdr:nvCxnSpPr>
        <xdr:cNvPr id="115" name="Straight Connector 114">
          <a:extLst>
            <a:ext uri="{FF2B5EF4-FFF2-40B4-BE49-F238E27FC236}">
              <a16:creationId xmlns:a16="http://schemas.microsoft.com/office/drawing/2014/main" id="{A1705307-D8C4-4359-BAFB-4D0D21899491}"/>
            </a:ext>
          </a:extLst>
        </xdr:cNvPr>
        <xdr:cNvCxnSpPr/>
      </xdr:nvCxnSpPr>
      <xdr:spPr>
        <a:xfrm flipH="1">
          <a:off x="8420100" y="8896115"/>
          <a:ext cx="15865" cy="3362560"/>
        </a:xfrm>
        <a:prstGeom prst="line">
          <a:avLst/>
        </a:prstGeom>
        <a:ln>
          <a:solidFill>
            <a:srgbClr val="F2C3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46</xdr:row>
      <xdr:rowOff>200025</xdr:rowOff>
    </xdr:from>
    <xdr:to>
      <xdr:col>5</xdr:col>
      <xdr:colOff>1190625</xdr:colOff>
      <xdr:row>49</xdr:row>
      <xdr:rowOff>114300</xdr:rowOff>
    </xdr:to>
    <xdr:sp macro="" textlink="">
      <xdr:nvSpPr>
        <xdr:cNvPr id="116" name="Rectangle: Rounded Corners 115">
          <a:hlinkClick xmlns:r="http://schemas.openxmlformats.org/officeDocument/2006/relationships" r:id="rId4"/>
          <a:extLst>
            <a:ext uri="{FF2B5EF4-FFF2-40B4-BE49-F238E27FC236}">
              <a16:creationId xmlns:a16="http://schemas.microsoft.com/office/drawing/2014/main" id="{ED07FA38-EFAB-47F3-897D-F72E4E1FE3D5}"/>
            </a:ext>
          </a:extLst>
        </xdr:cNvPr>
        <xdr:cNvSpPr/>
      </xdr:nvSpPr>
      <xdr:spPr>
        <a:xfrm>
          <a:off x="1304925" y="12592050"/>
          <a:ext cx="3571875" cy="657225"/>
        </a:xfrm>
        <a:prstGeom prst="roundRect">
          <a:avLst/>
        </a:prstGeom>
        <a:solidFill>
          <a:srgbClr val="003865"/>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Voor uitgebreide</a:t>
          </a:r>
          <a:r>
            <a:rPr lang="en-US" sz="1100" baseline="0">
              <a:latin typeface="Montserrat" panose="00000500000000000000" pitchFamily="2" charset="0"/>
            </a:rPr>
            <a:t> uitleg over de Adoptielanden keuze, g</a:t>
          </a:r>
          <a:r>
            <a:rPr lang="en-US" sz="1100">
              <a:latin typeface="Montserrat" panose="00000500000000000000" pitchFamily="2" charset="0"/>
            </a:rPr>
            <a:t>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twoCellAnchor>
    <xdr:from>
      <xdr:col>6</xdr:col>
      <xdr:colOff>215890</xdr:colOff>
      <xdr:row>31</xdr:row>
      <xdr:rowOff>218840</xdr:rowOff>
    </xdr:from>
    <xdr:to>
      <xdr:col>6</xdr:col>
      <xdr:colOff>228600</xdr:colOff>
      <xdr:row>45</xdr:row>
      <xdr:rowOff>95250</xdr:rowOff>
    </xdr:to>
    <xdr:cxnSp macro="">
      <xdr:nvCxnSpPr>
        <xdr:cNvPr id="118" name="Straight Connector 117">
          <a:extLst>
            <a:ext uri="{FF2B5EF4-FFF2-40B4-BE49-F238E27FC236}">
              <a16:creationId xmlns:a16="http://schemas.microsoft.com/office/drawing/2014/main" id="{98389C63-B715-48B8-BAEB-0C5400262910}"/>
            </a:ext>
          </a:extLst>
        </xdr:cNvPr>
        <xdr:cNvCxnSpPr/>
      </xdr:nvCxnSpPr>
      <xdr:spPr>
        <a:xfrm>
          <a:off x="5692765" y="8896115"/>
          <a:ext cx="12710" cy="3343510"/>
        </a:xfrm>
        <a:prstGeom prst="line">
          <a:avLst/>
        </a:prstGeom>
        <a:ln>
          <a:solidFill>
            <a:srgbClr val="F2C3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883445</xdr:colOff>
      <xdr:row>55</xdr:row>
      <xdr:rowOff>66777</xdr:rowOff>
    </xdr:from>
    <xdr:ext cx="722947" cy="685697"/>
    <xdr:pic>
      <xdr:nvPicPr>
        <xdr:cNvPr id="126" name="Picture 125">
          <a:extLst>
            <a:ext uri="{FF2B5EF4-FFF2-40B4-BE49-F238E27FC236}">
              <a16:creationId xmlns:a16="http://schemas.microsoft.com/office/drawing/2014/main" id="{F9FB3CE8-8B15-4BDA-A723-2BD5F7ED15F2}"/>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715" t="27592" r="27400" b="32707"/>
        <a:stretch>
          <a:fillRect/>
        </a:stretch>
      </xdr:blipFill>
      <xdr:spPr bwMode="auto">
        <a:xfrm>
          <a:off x="8265320" y="13468452"/>
          <a:ext cx="722947" cy="6856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85250</xdr:colOff>
      <xdr:row>89</xdr:row>
      <xdr:rowOff>116307</xdr:rowOff>
    </xdr:from>
    <xdr:ext cx="722947" cy="685697"/>
    <xdr:pic>
      <xdr:nvPicPr>
        <xdr:cNvPr id="127" name="Picture 126">
          <a:extLst>
            <a:ext uri="{FF2B5EF4-FFF2-40B4-BE49-F238E27FC236}">
              <a16:creationId xmlns:a16="http://schemas.microsoft.com/office/drawing/2014/main" id="{28164792-76B6-495D-A853-EB222CB67E1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715" t="27592" r="27400" b="32707"/>
        <a:stretch>
          <a:fillRect/>
        </a:stretch>
      </xdr:blipFill>
      <xdr:spPr bwMode="auto">
        <a:xfrm>
          <a:off x="7467125" y="19937832"/>
          <a:ext cx="722947" cy="6856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276225</xdr:colOff>
      <xdr:row>66</xdr:row>
      <xdr:rowOff>161925</xdr:rowOff>
    </xdr:from>
    <xdr:to>
      <xdr:col>5</xdr:col>
      <xdr:colOff>1228725</xdr:colOff>
      <xdr:row>66</xdr:row>
      <xdr:rowOff>819150</xdr:rowOff>
    </xdr:to>
    <xdr:sp macro="" textlink="">
      <xdr:nvSpPr>
        <xdr:cNvPr id="128" name="Rectangle: Rounded Corners 127">
          <a:hlinkClick xmlns:r="http://schemas.openxmlformats.org/officeDocument/2006/relationships" r:id="rId5"/>
          <a:extLst>
            <a:ext uri="{FF2B5EF4-FFF2-40B4-BE49-F238E27FC236}">
              <a16:creationId xmlns:a16="http://schemas.microsoft.com/office/drawing/2014/main" id="{0B8D799B-C7B2-48CD-8BFA-9DC5D181B5D5}"/>
            </a:ext>
          </a:extLst>
        </xdr:cNvPr>
        <xdr:cNvSpPr/>
      </xdr:nvSpPr>
      <xdr:spPr>
        <a:xfrm>
          <a:off x="1114425" y="15449550"/>
          <a:ext cx="3800475" cy="657225"/>
        </a:xfrm>
        <a:prstGeom prst="roundRect">
          <a:avLst/>
        </a:prstGeom>
        <a:solidFill>
          <a:srgbClr val="003865"/>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Voor uitgebreide</a:t>
          </a:r>
          <a:r>
            <a:rPr lang="en-US" sz="1100" baseline="0">
              <a:latin typeface="Montserrat" panose="00000500000000000000" pitchFamily="2" charset="0"/>
            </a:rPr>
            <a:t> uitleg over de Joker Wedstrijdenuze, g</a:t>
          </a:r>
          <a:r>
            <a:rPr lang="en-US" sz="1100">
              <a:latin typeface="Montserrat" panose="00000500000000000000" pitchFamily="2" charset="0"/>
            </a:rPr>
            <a:t>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twoCellAnchor>
    <xdr:from>
      <xdr:col>2</xdr:col>
      <xdr:colOff>285750</xdr:colOff>
      <xdr:row>98</xdr:row>
      <xdr:rowOff>142875</xdr:rowOff>
    </xdr:from>
    <xdr:to>
      <xdr:col>5</xdr:col>
      <xdr:colOff>1238250</xdr:colOff>
      <xdr:row>102</xdr:row>
      <xdr:rowOff>76200</xdr:rowOff>
    </xdr:to>
    <xdr:sp macro="" textlink="">
      <xdr:nvSpPr>
        <xdr:cNvPr id="14" name="Rectangle: Rounded Corners 13">
          <a:hlinkClick xmlns:r="http://schemas.openxmlformats.org/officeDocument/2006/relationships" r:id="rId6"/>
          <a:extLst>
            <a:ext uri="{FF2B5EF4-FFF2-40B4-BE49-F238E27FC236}">
              <a16:creationId xmlns:a16="http://schemas.microsoft.com/office/drawing/2014/main" id="{CB39F89A-7B9F-414E-ACF3-AE49339B9FA6}"/>
            </a:ext>
          </a:extLst>
        </xdr:cNvPr>
        <xdr:cNvSpPr/>
      </xdr:nvSpPr>
      <xdr:spPr>
        <a:xfrm>
          <a:off x="1123950" y="22745700"/>
          <a:ext cx="3800475" cy="695325"/>
        </a:xfrm>
        <a:prstGeom prst="roundRect">
          <a:avLst/>
        </a:prstGeom>
        <a:solidFill>
          <a:srgbClr val="003865"/>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Voor uitgebreide</a:t>
          </a:r>
          <a:r>
            <a:rPr lang="en-US" sz="1100" baseline="0">
              <a:latin typeface="Montserrat" panose="00000500000000000000" pitchFamily="2" charset="0"/>
            </a:rPr>
            <a:t> uitleg over de Eerste WK-Goal Tiebreaker, g</a:t>
          </a:r>
          <a:r>
            <a:rPr lang="en-US" sz="1100">
              <a:latin typeface="Montserrat" panose="00000500000000000000" pitchFamily="2" charset="0"/>
            </a:rPr>
            <a:t>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twoCellAnchor>
    <xdr:from>
      <xdr:col>2</xdr:col>
      <xdr:colOff>3808</xdr:colOff>
      <xdr:row>66</xdr:row>
      <xdr:rowOff>1495425</xdr:rowOff>
    </xdr:from>
    <xdr:to>
      <xdr:col>9</xdr:col>
      <xdr:colOff>901065</xdr:colOff>
      <xdr:row>81</xdr:row>
      <xdr:rowOff>93345</xdr:rowOff>
    </xdr:to>
    <xdr:sp macro="" textlink="">
      <xdr:nvSpPr>
        <xdr:cNvPr id="15" name="Rectangle: Rounded Corners 14">
          <a:extLst>
            <a:ext uri="{FF2B5EF4-FFF2-40B4-BE49-F238E27FC236}">
              <a16:creationId xmlns:a16="http://schemas.microsoft.com/office/drawing/2014/main" id="{8D58B010-D6E3-4709-AB9D-EA0C01DC982B}"/>
            </a:ext>
          </a:extLst>
        </xdr:cNvPr>
        <xdr:cNvSpPr/>
      </xdr:nvSpPr>
      <xdr:spPr>
        <a:xfrm>
          <a:off x="861058" y="16944975"/>
          <a:ext cx="7421882" cy="2769870"/>
        </a:xfrm>
        <a:prstGeom prst="roundRect">
          <a:avLst/>
        </a:prstGeom>
        <a:noFill/>
        <a:ln w="28575">
          <a:solidFill>
            <a:srgbClr val="F2C3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oneCellAnchor>
    <xdr:from>
      <xdr:col>9</xdr:col>
      <xdr:colOff>115730</xdr:colOff>
      <xdr:row>66</xdr:row>
      <xdr:rowOff>1590777</xdr:rowOff>
    </xdr:from>
    <xdr:ext cx="722947" cy="685697"/>
    <xdr:pic>
      <xdr:nvPicPr>
        <xdr:cNvPr id="16" name="Picture 15">
          <a:extLst>
            <a:ext uri="{FF2B5EF4-FFF2-40B4-BE49-F238E27FC236}">
              <a16:creationId xmlns:a16="http://schemas.microsoft.com/office/drawing/2014/main" id="{F33559C8-C06D-419D-9701-4ECFAD51B65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9715" t="27592" r="27400" b="32707"/>
        <a:stretch>
          <a:fillRect/>
        </a:stretch>
      </xdr:blipFill>
      <xdr:spPr bwMode="auto">
        <a:xfrm>
          <a:off x="7497605" y="17040327"/>
          <a:ext cx="722947" cy="6856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247650</xdr:colOff>
      <xdr:row>76</xdr:row>
      <xdr:rowOff>19050</xdr:rowOff>
    </xdr:from>
    <xdr:to>
      <xdr:col>5</xdr:col>
      <xdr:colOff>1000125</xdr:colOff>
      <xdr:row>79</xdr:row>
      <xdr:rowOff>133350</xdr:rowOff>
    </xdr:to>
    <xdr:sp macro="" textlink="">
      <xdr:nvSpPr>
        <xdr:cNvPr id="17" name="Rectangle: Rounded Corners 16">
          <a:hlinkClick xmlns:r="http://schemas.openxmlformats.org/officeDocument/2006/relationships" r:id="rId7"/>
          <a:extLst>
            <a:ext uri="{FF2B5EF4-FFF2-40B4-BE49-F238E27FC236}">
              <a16:creationId xmlns:a16="http://schemas.microsoft.com/office/drawing/2014/main" id="{A5E85C63-F2DF-43D9-9673-527BB65A1424}"/>
            </a:ext>
          </a:extLst>
        </xdr:cNvPr>
        <xdr:cNvSpPr/>
      </xdr:nvSpPr>
      <xdr:spPr>
        <a:xfrm>
          <a:off x="1085850" y="18507075"/>
          <a:ext cx="3600450" cy="657225"/>
        </a:xfrm>
        <a:prstGeom prst="roundRect">
          <a:avLst/>
        </a:prstGeom>
        <a:solidFill>
          <a:srgbClr val="003865"/>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latin typeface="Montserrat" panose="00000500000000000000" pitchFamily="2" charset="0"/>
            </a:rPr>
            <a:t>Voor uitgebreide</a:t>
          </a:r>
          <a:r>
            <a:rPr lang="en-US" sz="1100" baseline="0">
              <a:latin typeface="Montserrat" panose="00000500000000000000" pitchFamily="2" charset="0"/>
            </a:rPr>
            <a:t> uitleg over de Winnaar van 'The Golden Ball', g</a:t>
          </a:r>
          <a:r>
            <a:rPr lang="en-US" sz="1100">
              <a:latin typeface="Montserrat" panose="00000500000000000000" pitchFamily="2" charset="0"/>
            </a:rPr>
            <a:t>a naar</a:t>
          </a:r>
          <a:r>
            <a:rPr lang="en-US" sz="1100" baseline="0">
              <a:latin typeface="Montserrat" panose="00000500000000000000" pitchFamily="2" charset="0"/>
            </a:rPr>
            <a:t> </a:t>
          </a:r>
          <a:r>
            <a:rPr lang="en-US" sz="1100" b="1" u="sng" baseline="0">
              <a:latin typeface="Montserrat" panose="00000500000000000000" pitchFamily="2" charset="0"/>
            </a:rPr>
            <a:t>Uitleg &amp; Puntentelling.</a:t>
          </a:r>
          <a:endParaRPr lang="en-NL" sz="1100" b="1" u="sng">
            <a:latin typeface="Montserrat" panose="00000500000000000000" pitchFamily="2" charset="0"/>
          </a:endParaRPr>
        </a:p>
      </xdr:txBody>
    </xdr:sp>
    <xdr:clientData/>
  </xdr:twoCellAnchor>
  <xdr:twoCellAnchor>
    <xdr:from>
      <xdr:col>8</xdr:col>
      <xdr:colOff>250256</xdr:colOff>
      <xdr:row>10</xdr:row>
      <xdr:rowOff>252611</xdr:rowOff>
    </xdr:from>
    <xdr:to>
      <xdr:col>9</xdr:col>
      <xdr:colOff>1472627</xdr:colOff>
      <xdr:row>11</xdr:row>
      <xdr:rowOff>268666</xdr:rowOff>
    </xdr:to>
    <xdr:sp macro="" textlink="">
      <xdr:nvSpPr>
        <xdr:cNvPr id="19" name="Rectangle: Rounded Corners 18">
          <a:extLst>
            <a:ext uri="{FF2B5EF4-FFF2-40B4-BE49-F238E27FC236}">
              <a16:creationId xmlns:a16="http://schemas.microsoft.com/office/drawing/2014/main" id="{71F95A2D-2E17-455C-AAEF-9BA016C360AA}"/>
            </a:ext>
          </a:extLst>
        </xdr:cNvPr>
        <xdr:cNvSpPr/>
      </xdr:nvSpPr>
      <xdr:spPr>
        <a:xfrm>
          <a:off x="7034173" y="2856111"/>
          <a:ext cx="1836204" cy="354722"/>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003865"/>
              </a:solidFill>
              <a:latin typeface="Montserrat" panose="00000500000000000000" pitchFamily="2" charset="0"/>
            </a:rPr>
            <a:t>Erling Haaland</a:t>
          </a:r>
          <a:endParaRPr lang="en-NL" sz="1200" b="1" u="sng">
            <a:solidFill>
              <a:srgbClr val="003865"/>
            </a:solidFill>
            <a:latin typeface="Montserrat" panose="00000500000000000000" pitchFamily="2" charset="0"/>
          </a:endParaRPr>
        </a:p>
      </xdr:txBody>
    </xdr:sp>
    <xdr:clientData/>
  </xdr:twoCellAnchor>
  <xdr:twoCellAnchor>
    <xdr:from>
      <xdr:col>8</xdr:col>
      <xdr:colOff>253366</xdr:colOff>
      <xdr:row>11</xdr:row>
      <xdr:rowOff>306169</xdr:rowOff>
    </xdr:from>
    <xdr:to>
      <xdr:col>9</xdr:col>
      <xdr:colOff>1472566</xdr:colOff>
      <xdr:row>12</xdr:row>
      <xdr:rowOff>305896</xdr:rowOff>
    </xdr:to>
    <xdr:sp macro="" textlink="">
      <xdr:nvSpPr>
        <xdr:cNvPr id="20" name="Rectangle: Rounded Corners 19">
          <a:extLst>
            <a:ext uri="{FF2B5EF4-FFF2-40B4-BE49-F238E27FC236}">
              <a16:creationId xmlns:a16="http://schemas.microsoft.com/office/drawing/2014/main" id="{F1E6BBAB-231A-431A-9B0D-041AF28AC91C}"/>
            </a:ext>
          </a:extLst>
        </xdr:cNvPr>
        <xdr:cNvSpPr/>
      </xdr:nvSpPr>
      <xdr:spPr>
        <a:xfrm>
          <a:off x="7037283" y="3248336"/>
          <a:ext cx="1833033" cy="338393"/>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003865"/>
              </a:solidFill>
              <a:latin typeface="Montserrat" panose="00000500000000000000" pitchFamily="2" charset="0"/>
            </a:rPr>
            <a:t>Harry Kane</a:t>
          </a:r>
          <a:endParaRPr lang="en-NL" sz="1200" b="1" u="sng">
            <a:solidFill>
              <a:srgbClr val="003865"/>
            </a:solidFill>
            <a:latin typeface="Montserrat" panose="00000500000000000000" pitchFamily="2" charset="0"/>
          </a:endParaRPr>
        </a:p>
      </xdr:txBody>
    </xdr:sp>
    <xdr:clientData/>
  </xdr:twoCellAnchor>
  <xdr:twoCellAnchor>
    <xdr:from>
      <xdr:col>8</xdr:col>
      <xdr:colOff>253365</xdr:colOff>
      <xdr:row>13</xdr:row>
      <xdr:rowOff>8048</xdr:rowOff>
    </xdr:from>
    <xdr:to>
      <xdr:col>9</xdr:col>
      <xdr:colOff>1472565</xdr:colOff>
      <xdr:row>13</xdr:row>
      <xdr:rowOff>314933</xdr:rowOff>
    </xdr:to>
    <xdr:sp macro="" textlink="">
      <xdr:nvSpPr>
        <xdr:cNvPr id="21" name="Rectangle: Rounded Corners 20">
          <a:extLst>
            <a:ext uri="{FF2B5EF4-FFF2-40B4-BE49-F238E27FC236}">
              <a16:creationId xmlns:a16="http://schemas.microsoft.com/office/drawing/2014/main" id="{85702D1D-98B2-459D-B34A-A328D596E0EF}"/>
            </a:ext>
          </a:extLst>
        </xdr:cNvPr>
        <xdr:cNvSpPr/>
      </xdr:nvSpPr>
      <xdr:spPr>
        <a:xfrm>
          <a:off x="7037282" y="3627548"/>
          <a:ext cx="1833033" cy="306885"/>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003865"/>
              </a:solidFill>
              <a:latin typeface="Montserrat" panose="00000500000000000000" pitchFamily="2" charset="0"/>
            </a:rPr>
            <a:t>Kylian Mbappe</a:t>
          </a:r>
          <a:endParaRPr lang="en-NL" sz="1200" b="1" u="sng">
            <a:solidFill>
              <a:srgbClr val="003865"/>
            </a:solidFill>
            <a:latin typeface="Montserrat" panose="00000500000000000000" pitchFamily="2" charset="0"/>
          </a:endParaRPr>
        </a:p>
      </xdr:txBody>
    </xdr:sp>
    <xdr:clientData/>
  </xdr:twoCellAnchor>
  <xdr:twoCellAnchor>
    <xdr:from>
      <xdr:col>8</xdr:col>
      <xdr:colOff>246342</xdr:colOff>
      <xdr:row>14</xdr:row>
      <xdr:rowOff>24017</xdr:rowOff>
    </xdr:from>
    <xdr:to>
      <xdr:col>9</xdr:col>
      <xdr:colOff>1466256</xdr:colOff>
      <xdr:row>14</xdr:row>
      <xdr:rowOff>337496</xdr:rowOff>
    </xdr:to>
    <xdr:sp macro="" textlink="">
      <xdr:nvSpPr>
        <xdr:cNvPr id="23" name="Rectangle: Rounded Corners 22">
          <a:extLst>
            <a:ext uri="{FF2B5EF4-FFF2-40B4-BE49-F238E27FC236}">
              <a16:creationId xmlns:a16="http://schemas.microsoft.com/office/drawing/2014/main" id="{D0E8C28F-C52D-441C-8E43-88DB51452D4D}"/>
            </a:ext>
          </a:extLst>
        </xdr:cNvPr>
        <xdr:cNvSpPr/>
      </xdr:nvSpPr>
      <xdr:spPr>
        <a:xfrm>
          <a:off x="7030259" y="3982184"/>
          <a:ext cx="1833747" cy="313479"/>
        </a:xfrm>
        <a:prstGeom prst="roundRect">
          <a:avLst/>
        </a:prstGeom>
        <a:solidFill>
          <a:srgbClr val="E6E6E6"/>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rgbClr val="003865"/>
              </a:solidFill>
              <a:latin typeface="Montserrat" panose="00000500000000000000" pitchFamily="2" charset="0"/>
            </a:rPr>
            <a:t>Lamine Yamal</a:t>
          </a:r>
          <a:endParaRPr lang="en-NL" sz="1200" b="1" u="sng">
            <a:solidFill>
              <a:srgbClr val="003865"/>
            </a:solidFill>
            <a:latin typeface="Montserrat" panose="00000500000000000000" pitchFamily="2" charset="0"/>
          </a:endParaRPr>
        </a:p>
      </xdr:txBody>
    </xdr:sp>
    <xdr:clientData/>
  </xdr:twoCellAnchor>
  <xdr:twoCellAnchor>
    <xdr:from>
      <xdr:col>8</xdr:col>
      <xdr:colOff>153247</xdr:colOff>
      <xdr:row>6</xdr:row>
      <xdr:rowOff>381000</xdr:rowOff>
    </xdr:from>
    <xdr:to>
      <xdr:col>10</xdr:col>
      <xdr:colOff>27517</xdr:colOff>
      <xdr:row>10</xdr:row>
      <xdr:rowOff>198393</xdr:rowOff>
    </xdr:to>
    <xdr:sp macro="" textlink="">
      <xdr:nvSpPr>
        <xdr:cNvPr id="24" name="Rectangle: Rounded Corners 23">
          <a:extLst>
            <a:ext uri="{FF2B5EF4-FFF2-40B4-BE49-F238E27FC236}">
              <a16:creationId xmlns:a16="http://schemas.microsoft.com/office/drawing/2014/main" id="{4E07988A-090C-47D7-9D31-D755A2E4DB88}"/>
            </a:ext>
          </a:extLst>
        </xdr:cNvPr>
        <xdr:cNvSpPr/>
      </xdr:nvSpPr>
      <xdr:spPr>
        <a:xfrm>
          <a:off x="6937164" y="1926167"/>
          <a:ext cx="2065020" cy="875726"/>
        </a:xfrm>
        <a:prstGeom prst="roundRect">
          <a:avLst/>
        </a:prstGeom>
        <a:solidFill>
          <a:srgbClr val="003865"/>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0" i="0">
              <a:solidFill>
                <a:schemeClr val="lt1"/>
              </a:solidFill>
              <a:effectLst/>
              <a:latin typeface="Montserrat" panose="00000500000000000000" pitchFamily="2" charset="0"/>
              <a:ea typeface="+mn-ea"/>
              <a:cs typeface="+mn-cs"/>
            </a:rPr>
            <a:t>Elite doelpuntenmakers</a:t>
          </a:r>
          <a:r>
            <a:rPr lang="en-US" sz="1100" b="0" i="0" baseline="0">
              <a:solidFill>
                <a:schemeClr val="lt1"/>
              </a:solidFill>
              <a:effectLst/>
              <a:latin typeface="Montserrat" panose="00000500000000000000" pitchFamily="2" charset="0"/>
              <a:ea typeface="+mn-ea"/>
              <a:cs typeface="+mn-cs"/>
            </a:rPr>
            <a:t> keuzemenu</a:t>
          </a:r>
          <a:endParaRPr lang="en-NL" sz="1100" b="0" i="0">
            <a:solidFill>
              <a:schemeClr val="lt1"/>
            </a:solidFill>
            <a:effectLst/>
            <a:latin typeface="Montserrat" panose="00000500000000000000" pitchFamily="2" charset="0"/>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110968</xdr:rowOff>
    </xdr:from>
    <xdr:to>
      <xdr:col>3</xdr:col>
      <xdr:colOff>279270</xdr:colOff>
      <xdr:row>9</xdr:row>
      <xdr:rowOff>118066</xdr:rowOff>
    </xdr:to>
    <xdr:pic>
      <xdr:nvPicPr>
        <xdr:cNvPr id="4" name="Picture 3">
          <a:extLst>
            <a:ext uri="{FF2B5EF4-FFF2-40B4-BE49-F238E27FC236}">
              <a16:creationId xmlns:a16="http://schemas.microsoft.com/office/drawing/2014/main" id="{24513451-CD7E-423B-A53C-05B8C31093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0" y="110968"/>
          <a:ext cx="2156648" cy="1900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275747</xdr:colOff>
      <xdr:row>3</xdr:row>
      <xdr:rowOff>43815</xdr:rowOff>
    </xdr:from>
    <xdr:to>
      <xdr:col>8</xdr:col>
      <xdr:colOff>150493</xdr:colOff>
      <xdr:row>6</xdr:row>
      <xdr:rowOff>204787</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27632C4F-BB8F-4937-B7D3-33CF5187622A}"/>
            </a:ext>
          </a:extLst>
        </xdr:cNvPr>
        <xdr:cNvSpPr/>
      </xdr:nvSpPr>
      <xdr:spPr>
        <a:xfrm>
          <a:off x="2156935" y="698659"/>
          <a:ext cx="3029902" cy="815816"/>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n-US" sz="1100" b="1">
              <a:latin typeface="Montserrat" panose="00000500000000000000" pitchFamily="2" charset="0"/>
            </a:rPr>
            <a:t>Zo werkt de Enkhuizer Voetbalpool in het kort</a:t>
          </a:r>
          <a:endParaRPr lang="en-NL" sz="1100" b="1" u="sng">
            <a:latin typeface="Montserrat" panose="00000500000000000000" pitchFamily="2" charset="0"/>
          </a:endParaRPr>
        </a:p>
      </xdr:txBody>
    </xdr:sp>
    <xdr:clientData/>
  </xdr:twoCellAnchor>
  <xdr:twoCellAnchor>
    <xdr:from>
      <xdr:col>8</xdr:col>
      <xdr:colOff>309085</xdr:colOff>
      <xdr:row>3</xdr:row>
      <xdr:rowOff>55245</xdr:rowOff>
    </xdr:from>
    <xdr:to>
      <xdr:col>13</xdr:col>
      <xdr:colOff>183832</xdr:colOff>
      <xdr:row>7</xdr:row>
      <xdr:rowOff>3810</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B1A369D8-0D3D-424D-9E61-D96A3ABAE3BC}"/>
            </a:ext>
          </a:extLst>
        </xdr:cNvPr>
        <xdr:cNvSpPr/>
      </xdr:nvSpPr>
      <xdr:spPr>
        <a:xfrm>
          <a:off x="5345429" y="710089"/>
          <a:ext cx="3029903" cy="817721"/>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n-US" sz="1100" b="1">
              <a:latin typeface="Montserrat" panose="00000500000000000000" pitchFamily="2" charset="0"/>
            </a:rPr>
            <a:t>Uitleg over Subleagues en Teams</a:t>
          </a:r>
          <a:endParaRPr lang="en-NL" sz="1100" b="1" u="sng">
            <a:latin typeface="Montserrat" panose="00000500000000000000" pitchFamily="2" charset="0"/>
          </a:endParaRPr>
        </a:p>
      </xdr:txBody>
    </xdr:sp>
    <xdr:clientData/>
  </xdr:twoCellAnchor>
  <xdr:twoCellAnchor>
    <xdr:from>
      <xdr:col>13</xdr:col>
      <xdr:colOff>336232</xdr:colOff>
      <xdr:row>3</xdr:row>
      <xdr:rowOff>52865</xdr:rowOff>
    </xdr:from>
    <xdr:to>
      <xdr:col>18</xdr:col>
      <xdr:colOff>199548</xdr:colOff>
      <xdr:row>6</xdr:row>
      <xdr:rowOff>213837</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5CDE649F-C0C4-408D-9AEB-F2E9C0E95489}"/>
            </a:ext>
          </a:extLst>
        </xdr:cNvPr>
        <xdr:cNvSpPr/>
      </xdr:nvSpPr>
      <xdr:spPr>
        <a:xfrm>
          <a:off x="8527732" y="707709"/>
          <a:ext cx="3018472" cy="815816"/>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n-US" sz="1100" b="1">
              <a:latin typeface="Montserrat" panose="00000500000000000000" pitchFamily="2" charset="0"/>
            </a:rPr>
            <a:t>Zo werkt de Enkhuizer Voetbalpool - Uitgebreide uitleg</a:t>
          </a:r>
          <a:endParaRPr lang="en-NL" sz="1100" b="1" u="sng">
            <a:latin typeface="Montserrat" panose="00000500000000000000" pitchFamily="2" charset="0"/>
          </a:endParaRPr>
        </a:p>
      </xdr:txBody>
    </xdr:sp>
    <xdr:clientData/>
  </xdr:twoCellAnchor>
  <xdr:twoCellAnchor>
    <xdr:from>
      <xdr:col>18</xdr:col>
      <xdr:colOff>383381</xdr:colOff>
      <xdr:row>3</xdr:row>
      <xdr:rowOff>64295</xdr:rowOff>
    </xdr:from>
    <xdr:to>
      <xdr:col>23</xdr:col>
      <xdr:colOff>246697</xdr:colOff>
      <xdr:row>7</xdr:row>
      <xdr:rowOff>3335</xdr:rowOff>
    </xdr:to>
    <xdr:sp macro="" textlink="">
      <xdr:nvSpPr>
        <xdr:cNvPr id="8" name="Rectangle: Rounded Corners 7">
          <a:hlinkClick xmlns:r="http://schemas.openxmlformats.org/officeDocument/2006/relationships" r:id="rId5"/>
          <a:extLst>
            <a:ext uri="{FF2B5EF4-FFF2-40B4-BE49-F238E27FC236}">
              <a16:creationId xmlns:a16="http://schemas.microsoft.com/office/drawing/2014/main" id="{625103C5-F3DB-4EA1-A2D5-236A86C4742E}"/>
            </a:ext>
          </a:extLst>
        </xdr:cNvPr>
        <xdr:cNvSpPr/>
      </xdr:nvSpPr>
      <xdr:spPr>
        <a:xfrm>
          <a:off x="11730037" y="719139"/>
          <a:ext cx="3018473" cy="808196"/>
        </a:xfrm>
        <a:prstGeom prst="roundRect">
          <a:avLst/>
        </a:prstGeom>
        <a:solidFill>
          <a:srgbClr val="005DAA"/>
        </a:solidFill>
        <a:ln>
          <a:solidFill>
            <a:srgbClr val="F2C300"/>
          </a:solid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n-US" sz="1100" b="1">
              <a:latin typeface="Montserrat" panose="00000500000000000000" pitchFamily="2" charset="0"/>
            </a:rPr>
            <a:t>Puntentelling</a:t>
          </a:r>
          <a:endParaRPr lang="en-NL" sz="1100" b="1" u="sng">
            <a:latin typeface="Montserrat" panose="00000500000000000000" pitchFamily="2" charset="0"/>
          </a:endParaRPr>
        </a:p>
      </xdr:txBody>
    </xdr:sp>
    <xdr:clientData/>
  </xdr:twoCellAnchor>
  <xdr:twoCellAnchor editAs="oneCell">
    <xdr:from>
      <xdr:col>23</xdr:col>
      <xdr:colOff>197642</xdr:colOff>
      <xdr:row>0</xdr:row>
      <xdr:rowOff>132399</xdr:rowOff>
    </xdr:from>
    <xdr:to>
      <xdr:col>26</xdr:col>
      <xdr:colOff>474055</xdr:colOff>
      <xdr:row>9</xdr:row>
      <xdr:rowOff>124257</xdr:rowOff>
    </xdr:to>
    <xdr:pic>
      <xdr:nvPicPr>
        <xdr:cNvPr id="10" name="Picture 9">
          <a:extLst>
            <a:ext uri="{FF2B5EF4-FFF2-40B4-BE49-F238E27FC236}">
              <a16:creationId xmlns:a16="http://schemas.microsoft.com/office/drawing/2014/main" id="{B987900A-1BFB-41D2-92BF-9C48A93BA32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715" t="27592" r="27400" b="32707"/>
        <a:stretch>
          <a:fillRect/>
        </a:stretch>
      </xdr:blipFill>
      <xdr:spPr bwMode="auto">
        <a:xfrm>
          <a:off x="14699455" y="132399"/>
          <a:ext cx="2177126" cy="18811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107156</xdr:colOff>
      <xdr:row>13</xdr:row>
      <xdr:rowOff>23813</xdr:rowOff>
    </xdr:from>
    <xdr:to>
      <xdr:col>16</xdr:col>
      <xdr:colOff>202406</xdr:colOff>
      <xdr:row>16</xdr:row>
      <xdr:rowOff>11906</xdr:rowOff>
    </xdr:to>
    <xdr:sp macro="" textlink="">
      <xdr:nvSpPr>
        <xdr:cNvPr id="2" name="Rectangle: Rounded Corners 1">
          <a:extLst>
            <a:ext uri="{FF2B5EF4-FFF2-40B4-BE49-F238E27FC236}">
              <a16:creationId xmlns:a16="http://schemas.microsoft.com/office/drawing/2014/main" id="{099E63F9-E187-1E42-4C6F-37B0CC3C86E3}"/>
            </a:ext>
          </a:extLst>
        </xdr:cNvPr>
        <xdr:cNvSpPr/>
      </xdr:nvSpPr>
      <xdr:spPr>
        <a:xfrm>
          <a:off x="11560969" y="2750344"/>
          <a:ext cx="1916906" cy="55959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5">
  <rv s="0">
    <v>0</v>
    <v>5</v>
  </rv>
  <rv s="0">
    <v>1</v>
    <v>5</v>
  </rv>
  <rv s="0">
    <v>2</v>
    <v>5</v>
  </rv>
  <rv s="0">
    <v>3</v>
    <v>4</v>
  </rv>
  <rv s="1">
    <v>4</v>
    <v>5</v>
    <v>Vlag van Canada - Wikipedia</v>
  </rv>
  <rv s="1">
    <v>5</v>
    <v>4</v>
    <v>Vlag van Bosnië en Herzegovina - Wikipedia</v>
  </rv>
  <rv s="0">
    <v>6</v>
    <v>5</v>
  </rv>
  <rv s="0">
    <v>7</v>
    <v>5</v>
  </rv>
  <rv s="1">
    <v>8</v>
    <v>5</v>
    <v>Vlag van Australië - Wikipedia</v>
  </rv>
  <rv s="0">
    <v>9</v>
    <v>4</v>
  </rv>
  <rv s="1">
    <v>10</v>
    <v>5</v>
    <v>Afbeeldingen over Qatar Flag – Blader in stockfoto's, vectoren en video's  over 59,172 | Adobe Stock</v>
  </rv>
  <rv s="0">
    <v>11</v>
    <v>5</v>
  </rv>
  <rv s="1">
    <v>12</v>
    <v>5</v>
    <v>Flag of Brazil - Wikipedia</v>
  </rv>
  <rv s="0">
    <v>13</v>
    <v>5</v>
  </rv>
  <rv s="0">
    <v>14</v>
    <v>5</v>
  </rv>
  <rv s="1">
    <v>15</v>
    <v>5</v>
    <v>Vlag van Schotland - Wikipedia</v>
  </rv>
  <rv s="1">
    <v>16</v>
    <v>5</v>
    <v>Flag of Germany - Wikipedia</v>
  </rv>
  <rv s="0">
    <v>17</v>
    <v>5</v>
  </rv>
  <rv s="0">
    <v>18</v>
    <v>5</v>
  </rv>
  <rv s="1">
    <v>19</v>
    <v>5</v>
    <v>Flag of Japan - Wikipedia</v>
  </rv>
  <rv s="1">
    <v>20</v>
    <v>5</v>
    <v>Ivory Coast National Flag - 150 x 90cm - Buy Online - MyFlag</v>
  </rv>
  <rv s="0">
    <v>21</v>
    <v>5</v>
  </rv>
  <rv s="0">
    <v>22</v>
    <v>4</v>
  </rv>
  <rv s="0">
    <v>23</v>
    <v>5</v>
  </rv>
  <rv s="0">
    <v>24</v>
    <v>5</v>
  </rv>
  <rv s="1">
    <v>25</v>
    <v>5</v>
    <v>Flag of Cape Verde - Wikipedia</v>
  </rv>
  <rv s="0">
    <v>26</v>
    <v>5</v>
  </rv>
  <rv s="0">
    <v>27</v>
    <v>5</v>
  </rv>
  <rv s="1">
    <v>28</v>
    <v>5</v>
    <v>Flag of Saudi Arabia - Wikipedia</v>
  </rv>
  <rv s="1">
    <v>29</v>
    <v>5</v>
    <v>Flag of Uruguay - Wikipedia</v>
  </rv>
  <rv s="1">
    <v>30</v>
    <v>5</v>
    <v>Flag of Iran - Wikipedia</v>
  </rv>
  <rv s="1">
    <v>31</v>
    <v>5</v>
    <v>Flag of New Zealand - Wikipedia</v>
  </rv>
  <rv s="1">
    <v>32</v>
    <v>5</v>
    <v>Flag of Austria - Wikipedia</v>
  </rv>
  <rv s="1">
    <v>33</v>
    <v>5</v>
    <v>Flag of Jordan - Wikipedia</v>
  </rv>
  <rv s="1">
    <v>34</v>
    <v>5</v>
    <v>Flag of France - Wikipedia</v>
  </rv>
  <rv s="1">
    <v>35</v>
    <v>5</v>
    <v>Vlag van Senegal - Wikipedia</v>
  </rv>
  <rv s="0">
    <v>36</v>
    <v>4</v>
  </rv>
  <rv s="1">
    <v>37</v>
    <v>5</v>
    <v>Flag of Norway - Wikipedia</v>
  </rv>
  <rv s="0">
    <v>38</v>
    <v>5</v>
  </rv>
  <rv s="1">
    <v>39</v>
    <v>5</v>
    <v>Flag of Algeria - Wikipedia</v>
  </rv>
  <rv s="1">
    <v>40</v>
    <v>5</v>
    <v>Flag of Portugal - Wikipedia</v>
  </rv>
  <rv s="0">
    <v>41</v>
    <v>4</v>
  </rv>
  <rv s="1">
    <v>42</v>
    <v>5</v>
    <v>Flag of England - Wikipedia</v>
  </rv>
  <rv s="0">
    <v>43</v>
    <v>5</v>
  </rv>
  <rv s="0">
    <v>44</v>
    <v>5</v>
  </rv>
  <rv s="1">
    <v>45</v>
    <v>5</v>
    <v>Flag of Panama - Wikipedia</v>
  </rv>
  <rv s="0">
    <v>46</v>
    <v>5</v>
  </rv>
  <rv s="1">
    <v>47</v>
    <v>5</v>
    <v>Vlag van Colombia - Wikipedia</v>
  </rv>
  <rv s="0">
    <v>1</v>
    <v>4</v>
  </rv>
  <rv s="0">
    <v>11</v>
    <v>4</v>
  </rv>
  <rv s="1">
    <v>4</v>
    <v>4</v>
    <v>Vlag van Canada - Wikipedia</v>
  </rv>
  <rv s="1">
    <v>48</v>
    <v>4</v>
    <v>Afbeeldingen over Qatar Flag – Blader in stockfoto's, vectoren en video's  over 59,172 | Adobe Stock</v>
  </rv>
  <rv s="0">
    <v>49</v>
    <v>4</v>
  </rv>
  <rv s="0">
    <v>50</v>
    <v>4</v>
  </rv>
  <rv s="0">
    <v>7</v>
    <v>4</v>
  </rv>
  <rv s="0">
    <v>6</v>
    <v>4</v>
  </rv>
  <rv s="1">
    <v>8</v>
    <v>4</v>
    <v>Vlag van Australië - Wikipedia</v>
  </rv>
  <rv s="1">
    <v>51</v>
    <v>4</v>
    <v>Vlag van Schotland - Wikipedia</v>
  </rv>
  <rv s="0">
    <v>13</v>
    <v>4</v>
  </rv>
  <rv s="1">
    <v>12</v>
    <v>4</v>
    <v>Flag of Brazil - Wikipedia</v>
  </rv>
  <rv s="0">
    <v>14</v>
    <v>4</v>
  </rv>
  <rv s="0">
    <v>18</v>
    <v>4</v>
  </rv>
  <rv s="1">
    <v>52</v>
    <v>4</v>
    <v>Flag of Germany - Wikipedia</v>
  </rv>
  <rv s="1">
    <v>20</v>
    <v>4</v>
    <v>Ivory Coast National Flag - 150 x 90cm - Buy Online - MyFlag</v>
  </rv>
  <rv s="0">
    <v>21</v>
    <v>4</v>
  </rv>
  <rv s="0">
    <v>17</v>
    <v>4</v>
  </rv>
  <rv s="0">
    <v>23</v>
    <v>4</v>
  </rv>
  <rv s="1">
    <v>53</v>
    <v>4</v>
    <v>Flag of Japan - Wikipedia</v>
  </rv>
  <rv s="0">
    <v>24</v>
    <v>4</v>
  </rv>
  <rv s="1">
    <v>28</v>
    <v>4</v>
    <v>Flag of Saudi Arabia - Wikipedia</v>
  </rv>
  <rv s="0">
    <v>26</v>
    <v>4</v>
  </rv>
  <rv s="1">
    <v>30</v>
    <v>4</v>
    <v>Flag of Iran - Wikipedia</v>
  </rv>
  <rv s="1">
    <v>29</v>
    <v>4</v>
    <v>Flag of Uruguay - Wikipedia</v>
  </rv>
  <rv s="1">
    <v>25</v>
    <v>4</v>
    <v>Flag of Cape Verde - Wikipedia</v>
  </rv>
  <rv s="1">
    <v>31</v>
    <v>4</v>
    <v>Flag of New Zealand - Wikipedia</v>
  </rv>
  <rv s="0">
    <v>27</v>
    <v>4</v>
  </rv>
  <rv s="0">
    <v>38</v>
    <v>4</v>
  </rv>
  <rv s="1">
    <v>32</v>
    <v>4</v>
    <v>Flag of Austria - Wikipedia</v>
  </rv>
  <rv s="1">
    <v>34</v>
    <v>4</v>
    <v>Flag of France - Wikipedia</v>
  </rv>
  <rv s="1">
    <v>37</v>
    <v>4</v>
    <v>Flag of Norway - Wikipedia</v>
  </rv>
  <rv s="1">
    <v>35</v>
    <v>4</v>
    <v>Vlag van Senegal - Wikipedia</v>
  </rv>
  <rv s="1">
    <v>33</v>
    <v>4</v>
    <v>Flag of Jordan - Wikipedia</v>
  </rv>
  <rv s="1">
    <v>54</v>
    <v>4</v>
    <v>Flag of Algeria - Wikipedia</v>
  </rv>
  <rv s="1">
    <v>40</v>
    <v>4</v>
    <v>Flag of Portugal - Wikipedia</v>
  </rv>
  <rv s="0">
    <v>46</v>
    <v>4</v>
  </rv>
  <rv s="1">
    <v>55</v>
    <v>4</v>
    <v>Flag of England - Wikipedia</v>
  </rv>
  <rv s="0">
    <v>44</v>
    <v>4</v>
  </rv>
  <rv s="1">
    <v>56</v>
    <v>4</v>
    <v>Flag of Panama - Wikipedia</v>
  </rv>
  <rv s="0">
    <v>43</v>
    <v>4</v>
  </rv>
  <rv s="1">
    <v>47</v>
    <v>4</v>
    <v>Vlag van Colombia - Wikipedia</v>
  </rv>
  <rv s="0">
    <v>49</v>
    <v>5</v>
  </rv>
  <rv s="0">
    <v>50</v>
    <v>5</v>
  </rv>
  <rv s="1">
    <v>48</v>
    <v>5</v>
    <v>Afbeeldingen over Qatar Flag – Blader in stockfoto's, vectoren en video's  over 59,172 | Adobe Stock</v>
  </rv>
  <rv s="1">
    <v>52</v>
    <v>5</v>
    <v>Flag of Germany - Wikipedia</v>
  </rv>
  <rv s="0">
    <v>22</v>
    <v>5</v>
  </rv>
  <rv s="0">
    <v>36</v>
    <v>5</v>
  </rv>
  <rv s="1">
    <v>55</v>
    <v>5</v>
    <v>Flag of England - Wikipedia</v>
  </rv>
  <rv s="0">
    <v>3</v>
    <v>5</v>
  </rv>
  <rv s="1">
    <v>5</v>
    <v>5</v>
    <v>Vlag van Bosnië en Herzegovina - Wikipedia</v>
  </rv>
  <rv s="0">
    <v>9</v>
    <v>5</v>
  </rv>
  <rv s="1">
    <v>51</v>
    <v>5</v>
    <v>Vlag van Schotland - Wikipedia</v>
  </rv>
  <rv s="1">
    <v>53</v>
    <v>5</v>
    <v>Flag of Japan - Wikipedia</v>
  </rv>
  <rv s="1">
    <v>54</v>
    <v>5</v>
    <v>Flag of Algeria - Wikipedia</v>
  </rv>
  <rv s="0">
    <v>41</v>
    <v>5</v>
  </rv>
  <rv s="1">
    <v>56</v>
    <v>5</v>
    <v>Flag of Panama - Wikipedia</v>
  </rv>
</rvData>
</file>

<file path=xl/richData/rdrichvaluestructure.xml><?xml version="1.0" encoding="utf-8"?>
<rvStructures xmlns="http://schemas.microsoft.com/office/spreadsheetml/2017/richdata" count="2">
  <s t="_localImage">
    <k n="_rvRel:LocalImageIdentifier" t="i"/>
    <k n="CalcOrigin" t="i"/>
  </s>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el r:id="rId56"/>
  <rel r:id="rId57"/>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hyperlink" Target="https://en.wikipedia.org/wiki/Special:EditPage/Template:2026_FIFA_World_Cup_third-place_table" TargetMode="External"/><Relationship Id="rId1" Type="http://schemas.openxmlformats.org/officeDocument/2006/relationships/hyperlink" Target="https://en.wikipedia.org/wiki/Template_talk:2026_FIFA_World_Cup_third-place_tab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CC174-9CBE-4E9A-98CD-F0AB29C0EE39}">
  <sheetPr>
    <pageSetUpPr autoPageBreaks="0"/>
  </sheetPr>
  <dimension ref="A1:EH199"/>
  <sheetViews>
    <sheetView showGridLines="0" tabSelected="1" zoomScale="90" zoomScaleNormal="90" workbookViewId="0">
      <selection activeCell="P56" sqref="P56"/>
    </sheetView>
  </sheetViews>
  <sheetFormatPr defaultRowHeight="14.4"/>
  <cols>
    <col min="1" max="1" width="1.5546875" customWidth="1"/>
    <col min="2" max="2" width="1.88671875" customWidth="1"/>
    <col min="3" max="3" width="7" customWidth="1"/>
  </cols>
  <sheetData>
    <row r="1" spans="7:138">
      <c r="N1" s="232"/>
      <c r="O1" s="232"/>
      <c r="P1" s="232"/>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row>
    <row r="2" spans="7:138">
      <c r="N2" s="232"/>
      <c r="O2" s="232"/>
      <c r="P2" s="232"/>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row>
    <row r="3" spans="7:138">
      <c r="N3" s="232"/>
      <c r="O3" s="232"/>
      <c r="P3" s="232"/>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row>
    <row r="4" spans="7:138">
      <c r="N4" s="232"/>
      <c r="O4" s="232"/>
      <c r="P4" s="232"/>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row>
    <row r="5" spans="7:138">
      <c r="N5" s="232"/>
      <c r="O5" s="232"/>
      <c r="P5" s="232"/>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row>
    <row r="6" spans="7:138">
      <c r="N6" s="232"/>
      <c r="O6" s="232"/>
      <c r="P6" s="232"/>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row>
    <row r="7" spans="7:138">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row>
    <row r="8" spans="7:138">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row>
    <row r="9" spans="7:138">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row>
    <row r="10" spans="7:138">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row>
    <row r="11" spans="7:138">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row>
    <row r="12" spans="7:138">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row>
    <row r="13" spans="7:138">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row>
    <row r="14" spans="7:138" ht="18">
      <c r="I14" s="172"/>
      <c r="J14" s="173"/>
      <c r="K14" s="172"/>
      <c r="L14" s="136"/>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row>
    <row r="15" spans="7:138" ht="15" customHeight="1">
      <c r="G15" s="174"/>
      <c r="H15" s="174"/>
      <c r="I15" s="174"/>
      <c r="J15" s="174"/>
      <c r="K15" s="174"/>
      <c r="L15" s="174"/>
      <c r="M15" s="17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row>
    <row r="16" spans="7:138" ht="15" customHeight="1">
      <c r="G16" s="174"/>
      <c r="H16" s="174"/>
      <c r="I16" s="174"/>
      <c r="J16" s="174"/>
      <c r="K16" s="174"/>
      <c r="L16" s="174"/>
      <c r="M16" s="17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row>
    <row r="17" spans="1:138" ht="15" hidden="1" customHeight="1">
      <c r="G17" s="174"/>
      <c r="H17" s="174"/>
      <c r="I17" s="174"/>
      <c r="J17" s="174"/>
      <c r="K17" s="174"/>
      <c r="L17" s="174"/>
      <c r="M17" s="17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row>
    <row r="18" spans="1:138" ht="15" hidden="1" customHeight="1">
      <c r="G18" s="174"/>
      <c r="H18" s="174"/>
      <c r="I18" s="174"/>
      <c r="J18" s="174"/>
      <c r="K18" s="174"/>
      <c r="L18" s="174"/>
      <c r="M18" s="17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row>
    <row r="19" spans="1:138" ht="15" hidden="1" customHeight="1">
      <c r="B19" s="229" t="s">
        <v>76</v>
      </c>
      <c r="C19" s="229"/>
      <c r="D19" s="229"/>
      <c r="E19" s="229"/>
      <c r="F19" s="175"/>
      <c r="G19" s="230" t="s">
        <v>72</v>
      </c>
      <c r="H19" s="230"/>
      <c r="I19" s="230"/>
      <c r="J19" s="230"/>
      <c r="K19" s="176"/>
      <c r="L19" s="230" t="s">
        <v>74</v>
      </c>
      <c r="M19" s="230"/>
      <c r="N19" s="230"/>
      <c r="O19" s="230"/>
      <c r="P19" s="175"/>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row>
    <row r="20" spans="1:138" ht="18.600000000000001" hidden="1">
      <c r="B20" s="229"/>
      <c r="C20" s="229"/>
      <c r="D20" s="229"/>
      <c r="E20" s="229"/>
      <c r="F20" s="175"/>
      <c r="G20" s="231"/>
      <c r="H20" s="231"/>
      <c r="I20" s="231"/>
      <c r="J20" s="231"/>
      <c r="K20" s="175"/>
      <c r="L20" s="231"/>
      <c r="M20" s="231"/>
      <c r="N20" s="231"/>
      <c r="O20" s="231"/>
      <c r="P20" s="175"/>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row>
    <row r="21" spans="1:138" ht="18.600000000000001" hidden="1">
      <c r="B21" s="229"/>
      <c r="C21" s="229"/>
      <c r="D21" s="229"/>
      <c r="E21" s="229"/>
      <c r="F21" s="177"/>
      <c r="G21" s="231"/>
      <c r="H21" s="231"/>
      <c r="I21" s="231"/>
      <c r="J21" s="231"/>
      <c r="K21" s="177"/>
      <c r="L21" s="231"/>
      <c r="M21" s="231"/>
      <c r="N21" s="231"/>
      <c r="O21" s="231"/>
      <c r="P21" s="175"/>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row>
    <row r="22" spans="1:138" ht="18.600000000000001" hidden="1">
      <c r="B22" s="229"/>
      <c r="C22" s="229"/>
      <c r="D22" s="229"/>
      <c r="E22" s="229"/>
      <c r="F22" s="177"/>
      <c r="G22" s="177"/>
      <c r="H22" s="177"/>
      <c r="I22" s="177"/>
      <c r="J22" s="175"/>
      <c r="K22" s="177"/>
      <c r="L22" s="177"/>
      <c r="M22" s="177"/>
      <c r="N22" s="177"/>
      <c r="O22" s="177"/>
      <c r="P22" s="177"/>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row>
    <row r="23" spans="1:138" ht="18.600000000000001" hidden="1">
      <c r="B23" s="229"/>
      <c r="C23" s="229"/>
      <c r="D23" s="229"/>
      <c r="E23" s="229"/>
      <c r="F23" s="175"/>
      <c r="G23" s="230" t="s">
        <v>73</v>
      </c>
      <c r="H23" s="230"/>
      <c r="I23" s="230"/>
      <c r="J23" s="230"/>
      <c r="K23" s="175"/>
      <c r="L23" s="230" t="s">
        <v>75</v>
      </c>
      <c r="M23" s="230"/>
      <c r="N23" s="230"/>
      <c r="O23" s="230"/>
      <c r="P23" s="175"/>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row>
    <row r="24" spans="1:138" ht="18.600000000000001" hidden="1">
      <c r="B24" s="229"/>
      <c r="C24" s="229"/>
      <c r="D24" s="229"/>
      <c r="E24" s="229"/>
      <c r="F24" s="178"/>
      <c r="G24" s="231"/>
      <c r="H24" s="231"/>
      <c r="I24" s="231"/>
      <c r="J24" s="231"/>
      <c r="K24" s="178"/>
      <c r="L24" s="231"/>
      <c r="M24" s="231"/>
      <c r="N24" s="231"/>
      <c r="O24" s="231"/>
      <c r="P24" s="175"/>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row>
    <row r="25" spans="1:138" ht="18.600000000000001" hidden="1">
      <c r="B25" s="229"/>
      <c r="C25" s="229"/>
      <c r="D25" s="229"/>
      <c r="E25" s="229"/>
      <c r="F25" s="175"/>
      <c r="G25" s="231"/>
      <c r="H25" s="231"/>
      <c r="I25" s="231"/>
      <c r="J25" s="231"/>
      <c r="K25" s="175"/>
      <c r="L25" s="231"/>
      <c r="M25" s="231"/>
      <c r="N25" s="231"/>
      <c r="O25" s="231"/>
      <c r="P25" s="175"/>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row>
    <row r="26" spans="1:138" ht="18.600000000000001" hidden="1">
      <c r="B26" s="175"/>
      <c r="C26" s="175"/>
      <c r="D26" s="175"/>
      <c r="E26" s="175"/>
      <c r="F26" s="175"/>
      <c r="G26" s="175"/>
      <c r="H26" s="175"/>
      <c r="I26" s="175"/>
      <c r="J26" s="175"/>
      <c r="K26" s="175"/>
      <c r="L26" s="175"/>
      <c r="M26" s="175"/>
      <c r="N26" s="175"/>
      <c r="O26" s="175"/>
      <c r="P26" s="175"/>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row>
    <row r="27" spans="1:138" ht="18.600000000000001" hidden="1">
      <c r="B27" s="175"/>
      <c r="C27" s="175"/>
      <c r="D27" s="175"/>
      <c r="E27" s="175"/>
      <c r="F27" s="175"/>
      <c r="G27" s="175"/>
      <c r="H27" s="175"/>
      <c r="I27" s="175"/>
      <c r="J27" s="175"/>
      <c r="K27" s="175"/>
      <c r="L27" s="175"/>
      <c r="M27" s="175"/>
      <c r="N27" s="175"/>
      <c r="O27" s="175"/>
      <c r="P27" s="175"/>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row>
    <row r="28" spans="1:138" ht="18.600000000000001">
      <c r="A28" s="220"/>
      <c r="B28" s="221"/>
      <c r="C28" s="221"/>
      <c r="D28" s="221"/>
      <c r="E28" s="221"/>
      <c r="F28" s="221"/>
      <c r="G28" s="221"/>
      <c r="H28" s="221"/>
      <c r="I28" s="221"/>
      <c r="J28" s="221"/>
      <c r="K28" s="221"/>
      <c r="L28" s="221"/>
      <c r="M28" s="221"/>
      <c r="N28" s="221"/>
      <c r="O28" s="221"/>
      <c r="P28" s="221"/>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row>
    <row r="29" spans="1:138" ht="36.75" customHeight="1">
      <c r="A29" s="233" t="s">
        <v>990</v>
      </c>
      <c r="B29" s="233"/>
      <c r="C29" s="233"/>
      <c r="D29" s="233"/>
      <c r="E29" s="233"/>
      <c r="F29" s="233"/>
      <c r="G29" s="233"/>
      <c r="H29" s="233"/>
      <c r="I29" s="233"/>
      <c r="J29" s="233"/>
      <c r="K29" s="233"/>
      <c r="L29" s="233"/>
      <c r="M29" s="233"/>
      <c r="N29" s="233"/>
      <c r="O29" s="233"/>
      <c r="P29" s="233"/>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row>
    <row r="30" spans="1:138" ht="19.5" customHeight="1">
      <c r="C30" s="179"/>
      <c r="D30" s="179"/>
      <c r="E30" s="179"/>
      <c r="F30" s="175"/>
      <c r="G30" s="175"/>
      <c r="H30" s="175"/>
      <c r="I30" s="175"/>
      <c r="J30" s="175"/>
      <c r="K30" s="175"/>
      <c r="L30" s="175"/>
      <c r="M30" s="175"/>
      <c r="N30" s="175"/>
      <c r="O30" s="175"/>
      <c r="P30" s="175"/>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row>
    <row r="31" spans="1:138" ht="15" customHeight="1">
      <c r="B31" s="179"/>
      <c r="C31" s="179"/>
      <c r="D31" s="179"/>
      <c r="E31" s="179"/>
      <c r="F31" s="175"/>
      <c r="G31" s="175"/>
      <c r="H31" s="175"/>
      <c r="I31" s="175"/>
      <c r="J31" s="175"/>
      <c r="K31" s="175"/>
      <c r="L31" s="175"/>
      <c r="M31" s="175"/>
      <c r="N31" s="175"/>
      <c r="O31" s="175"/>
      <c r="P31" s="175"/>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row>
    <row r="32" spans="1:138" ht="15" customHeight="1">
      <c r="B32" s="179"/>
      <c r="C32" s="179"/>
      <c r="D32" s="179"/>
      <c r="E32" s="179"/>
      <c r="F32" s="175"/>
      <c r="G32" s="175"/>
      <c r="H32" s="175"/>
      <c r="I32" s="175"/>
      <c r="J32" s="175"/>
      <c r="K32" s="175"/>
      <c r="L32" s="175"/>
      <c r="M32" s="175"/>
      <c r="N32" s="175"/>
      <c r="O32" s="175"/>
      <c r="P32" s="175"/>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row>
    <row r="33" spans="1:138" ht="15" customHeight="1">
      <c r="B33" s="179"/>
      <c r="C33" s="179"/>
      <c r="D33" s="179"/>
      <c r="E33" s="179"/>
      <c r="F33" s="175"/>
      <c r="G33" s="175"/>
      <c r="H33" s="175"/>
      <c r="I33" s="175"/>
      <c r="J33" s="175"/>
      <c r="K33" s="175"/>
      <c r="L33" s="175"/>
      <c r="M33" s="175"/>
      <c r="N33" s="175"/>
      <c r="O33" s="175"/>
      <c r="P33" s="175"/>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row>
    <row r="34" spans="1:138" ht="15" customHeight="1">
      <c r="B34" s="179"/>
      <c r="C34" s="179"/>
      <c r="D34" s="179"/>
      <c r="E34" s="179"/>
      <c r="F34" s="175"/>
      <c r="G34" s="175"/>
      <c r="H34" s="175"/>
      <c r="I34" s="175"/>
      <c r="J34" s="175"/>
      <c r="K34" s="175"/>
      <c r="L34" s="175"/>
      <c r="M34" s="175"/>
      <c r="N34" s="175"/>
      <c r="O34" s="175"/>
      <c r="P34" s="175"/>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row>
    <row r="35" spans="1:138" ht="15" customHeight="1">
      <c r="B35" s="179"/>
      <c r="C35" s="179"/>
      <c r="D35" s="179"/>
      <c r="E35" s="179"/>
      <c r="F35" s="175"/>
      <c r="G35" s="175"/>
      <c r="H35" s="175"/>
      <c r="I35" s="175"/>
      <c r="J35" s="180"/>
      <c r="K35" s="175"/>
      <c r="L35" s="175"/>
      <c r="M35" s="175"/>
      <c r="N35" s="175"/>
      <c r="O35" s="175"/>
      <c r="P35" s="175"/>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row>
    <row r="36" spans="1:138" ht="15" customHeight="1">
      <c r="B36" s="179"/>
      <c r="C36" s="179"/>
      <c r="D36" s="179"/>
      <c r="E36" s="179"/>
      <c r="F36" s="175"/>
      <c r="G36" s="175"/>
      <c r="H36" s="175"/>
      <c r="I36" s="175"/>
      <c r="J36" s="175"/>
      <c r="K36" s="175"/>
      <c r="L36" s="175"/>
      <c r="M36" s="175"/>
      <c r="N36" s="175"/>
      <c r="O36" s="175"/>
      <c r="P36" s="175"/>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row>
    <row r="37" spans="1:138" ht="15" customHeight="1">
      <c r="B37" s="179"/>
      <c r="C37" s="179"/>
      <c r="D37" s="179"/>
      <c r="E37" s="179"/>
      <c r="F37" s="175"/>
      <c r="G37" s="175"/>
      <c r="H37" s="175"/>
      <c r="I37" s="175"/>
      <c r="J37" s="175"/>
      <c r="K37" s="175"/>
      <c r="L37" s="175"/>
      <c r="M37" s="175"/>
      <c r="N37" s="175"/>
      <c r="O37" s="175"/>
      <c r="P37" s="175"/>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row>
    <row r="38" spans="1:138" ht="15" customHeight="1">
      <c r="B38" s="179"/>
      <c r="C38" s="179"/>
      <c r="D38" s="179"/>
      <c r="E38" s="179"/>
      <c r="F38" s="175"/>
      <c r="G38" s="175"/>
      <c r="H38" s="175"/>
      <c r="I38" s="175"/>
      <c r="J38" s="175"/>
      <c r="K38" s="175"/>
      <c r="L38" s="175"/>
      <c r="M38" s="175"/>
      <c r="N38" s="175"/>
      <c r="O38" s="175"/>
      <c r="P38" s="175"/>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row>
    <row r="39" spans="1:138" ht="15" customHeight="1">
      <c r="B39" s="179"/>
      <c r="C39" s="179"/>
      <c r="D39" s="179"/>
      <c r="E39" s="179"/>
      <c r="F39" s="175"/>
      <c r="G39" s="175"/>
      <c r="H39" s="175"/>
      <c r="I39" s="175"/>
      <c r="J39" s="175"/>
      <c r="K39" s="175"/>
      <c r="L39" s="175"/>
      <c r="M39" s="175"/>
      <c r="N39" s="175"/>
      <c r="O39" s="175"/>
      <c r="P39" s="175"/>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row>
    <row r="40" spans="1:138" ht="15" customHeight="1">
      <c r="B40" s="179"/>
      <c r="C40" s="179"/>
      <c r="D40" s="179"/>
      <c r="E40" s="179"/>
      <c r="F40" s="175"/>
      <c r="G40" s="175"/>
      <c r="H40" s="175"/>
      <c r="I40" s="175"/>
      <c r="J40" s="175"/>
      <c r="K40" s="175"/>
      <c r="L40" s="175"/>
      <c r="M40" s="175"/>
      <c r="N40" s="175"/>
      <c r="O40" s="175"/>
      <c r="P40" s="175"/>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row>
    <row r="41" spans="1:138" ht="15" customHeight="1">
      <c r="B41" s="179"/>
      <c r="C41" s="179"/>
      <c r="D41" s="179"/>
      <c r="E41" s="179"/>
      <c r="F41" s="175"/>
      <c r="G41" s="175"/>
      <c r="H41" s="175"/>
      <c r="I41" s="175"/>
      <c r="J41" s="175"/>
      <c r="K41" s="175"/>
      <c r="L41" s="175"/>
      <c r="M41" s="175"/>
      <c r="N41" s="175"/>
      <c r="O41" s="175"/>
      <c r="P41" s="175"/>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row>
    <row r="42" spans="1:138" ht="15" customHeight="1">
      <c r="A42" s="222"/>
      <c r="B42" s="223"/>
      <c r="C42" s="223"/>
      <c r="D42" s="223"/>
      <c r="E42" s="223"/>
      <c r="F42" s="224"/>
      <c r="G42" s="224"/>
      <c r="H42" s="224"/>
      <c r="I42" s="224"/>
      <c r="J42" s="224"/>
      <c r="K42" s="224"/>
      <c r="L42" s="224"/>
      <c r="M42" s="224"/>
      <c r="N42" s="224"/>
      <c r="O42" s="224"/>
      <c r="P42" s="22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row>
    <row r="43" spans="1:138" ht="15" customHeight="1">
      <c r="A43" s="233" t="s">
        <v>991</v>
      </c>
      <c r="B43" s="233"/>
      <c r="C43" s="233"/>
      <c r="D43" s="233"/>
      <c r="E43" s="233"/>
      <c r="F43" s="233"/>
      <c r="G43" s="233"/>
      <c r="H43" s="233"/>
      <c r="I43" s="233"/>
      <c r="J43" s="233"/>
      <c r="K43" s="233"/>
      <c r="L43" s="233"/>
      <c r="M43" s="233"/>
      <c r="N43" s="233"/>
      <c r="O43" s="233"/>
      <c r="P43" s="233"/>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row>
    <row r="44" spans="1:138" ht="15" customHeight="1">
      <c r="A44" s="233"/>
      <c r="B44" s="233"/>
      <c r="C44" s="233"/>
      <c r="D44" s="233"/>
      <c r="E44" s="233"/>
      <c r="F44" s="233"/>
      <c r="G44" s="233"/>
      <c r="H44" s="233"/>
      <c r="I44" s="233"/>
      <c r="J44" s="233"/>
      <c r="K44" s="233"/>
      <c r="L44" s="233"/>
      <c r="M44" s="233"/>
      <c r="N44" s="233"/>
      <c r="O44" s="233"/>
      <c r="P44" s="233"/>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row>
    <row r="45" spans="1:138" ht="19.5" customHeight="1">
      <c r="C45" s="179"/>
      <c r="D45" s="179"/>
      <c r="E45" s="179"/>
      <c r="F45" s="175"/>
      <c r="G45" s="175"/>
      <c r="H45" s="175"/>
      <c r="I45" s="175"/>
      <c r="J45" s="175"/>
      <c r="K45" s="175"/>
      <c r="L45" s="175"/>
      <c r="M45" s="175"/>
      <c r="N45" s="17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row>
    <row r="46" spans="1:138" ht="19.5" customHeight="1">
      <c r="B46" s="179"/>
      <c r="C46" s="179"/>
      <c r="D46" s="179"/>
      <c r="E46" s="179"/>
      <c r="F46" s="175"/>
      <c r="G46" s="175"/>
      <c r="H46" s="175"/>
      <c r="I46" s="175"/>
      <c r="J46" s="175"/>
      <c r="K46" s="175"/>
      <c r="L46" s="175"/>
      <c r="M46" s="175"/>
      <c r="N46" s="17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row>
    <row r="47" spans="1:138" ht="19.5" customHeight="1">
      <c r="B47" s="179"/>
      <c r="C47" s="179"/>
      <c r="D47" s="179"/>
      <c r="E47" s="179"/>
      <c r="F47" s="175"/>
      <c r="G47" s="175"/>
      <c r="H47" s="175"/>
      <c r="I47" s="175"/>
      <c r="J47" s="175"/>
      <c r="K47" s="175"/>
      <c r="L47" s="175"/>
      <c r="M47" s="175"/>
      <c r="N47" s="17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row>
    <row r="48" spans="1:138" ht="19.5" customHeight="1">
      <c r="B48" s="179"/>
      <c r="C48" s="179"/>
      <c r="D48" s="179"/>
      <c r="E48" s="179"/>
      <c r="F48" s="175"/>
      <c r="G48" s="175"/>
      <c r="H48" s="175"/>
      <c r="I48" s="175"/>
      <c r="J48" s="175"/>
      <c r="K48" s="175"/>
      <c r="L48" s="175"/>
      <c r="M48" s="175"/>
      <c r="N48" s="175"/>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row>
    <row r="49" spans="1:138" ht="19.5" customHeight="1">
      <c r="B49" s="179"/>
      <c r="C49" s="179"/>
      <c r="D49" s="179"/>
      <c r="E49" s="179"/>
      <c r="F49" s="175"/>
      <c r="G49" s="175"/>
      <c r="H49" s="175"/>
      <c r="I49" s="175"/>
      <c r="J49" s="175"/>
      <c r="K49" s="175"/>
      <c r="L49" s="175"/>
      <c r="M49" s="175"/>
      <c r="N49" s="175"/>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row>
    <row r="50" spans="1:138" ht="19.5" customHeight="1">
      <c r="B50" s="179"/>
      <c r="C50" s="179"/>
      <c r="D50" s="179"/>
      <c r="E50" s="179"/>
      <c r="F50" s="175"/>
      <c r="G50" s="175"/>
      <c r="H50" s="175"/>
      <c r="I50" s="175"/>
      <c r="J50" s="175"/>
      <c r="K50" s="175"/>
      <c r="L50" s="175"/>
      <c r="M50" s="175"/>
      <c r="N50" s="175"/>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row>
    <row r="51" spans="1:138" ht="19.5" customHeight="1">
      <c r="B51" s="179"/>
      <c r="C51" s="179"/>
      <c r="D51" s="179"/>
      <c r="E51" s="179"/>
      <c r="F51" s="175"/>
      <c r="G51" s="175"/>
      <c r="H51" s="175"/>
      <c r="I51" s="175"/>
      <c r="J51" s="175"/>
      <c r="K51" s="175"/>
      <c r="L51" s="175"/>
      <c r="M51" s="175"/>
      <c r="N51" s="175"/>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row>
    <row r="52" spans="1:138" ht="19.5" customHeight="1">
      <c r="B52" s="179"/>
      <c r="C52" s="179"/>
      <c r="D52" s="179"/>
      <c r="E52" s="179"/>
      <c r="F52" s="175"/>
      <c r="G52" s="175"/>
      <c r="H52" s="175"/>
      <c r="I52" s="175"/>
      <c r="J52" s="175"/>
      <c r="K52" s="175"/>
      <c r="L52" s="175"/>
      <c r="M52" s="175"/>
      <c r="N52" s="175"/>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row>
    <row r="53" spans="1:138" ht="19.5" customHeight="1">
      <c r="B53" s="179"/>
      <c r="C53" s="179"/>
      <c r="D53" s="179"/>
      <c r="E53" s="179"/>
      <c r="F53" s="175"/>
      <c r="G53" s="175"/>
      <c r="H53" s="235" t="str">
        <f ca="1">DATEDIF(TODAY(),DATE(2026,6,11),"d")&amp;" dagen tot de aftrap!"</f>
        <v>46 dagen tot de aftrap!</v>
      </c>
      <c r="I53" s="235"/>
      <c r="J53" s="235"/>
      <c r="K53" s="235"/>
      <c r="L53" s="175"/>
      <c r="M53" s="175"/>
      <c r="N53" s="175"/>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row>
    <row r="54" spans="1:138" ht="19.5" customHeight="1">
      <c r="B54" s="179"/>
      <c r="C54" s="179"/>
      <c r="D54" s="179"/>
      <c r="E54" s="179"/>
      <c r="F54" s="175"/>
      <c r="G54" s="175"/>
      <c r="H54" s="235"/>
      <c r="I54" s="235"/>
      <c r="J54" s="235"/>
      <c r="K54" s="235"/>
      <c r="L54" s="175"/>
      <c r="M54" s="175"/>
      <c r="N54" s="175"/>
      <c r="O54" s="175"/>
      <c r="P54" s="175"/>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row>
    <row r="55" spans="1:138" ht="19.5" customHeight="1">
      <c r="B55" s="179"/>
      <c r="C55" s="179"/>
      <c r="D55" s="179"/>
      <c r="E55" s="179"/>
      <c r="F55" s="175"/>
      <c r="G55" s="175"/>
      <c r="H55" s="175"/>
      <c r="I55" s="175"/>
      <c r="J55" s="175"/>
      <c r="K55" s="175"/>
      <c r="L55" s="175"/>
      <c r="M55" s="175"/>
      <c r="N55" s="175"/>
      <c r="O55" s="175"/>
      <c r="P55" s="175"/>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row>
    <row r="56" spans="1:138" ht="19.5" customHeight="1">
      <c r="B56" s="179"/>
      <c r="C56" s="179"/>
      <c r="D56" s="179"/>
      <c r="E56" s="179"/>
      <c r="F56" s="175"/>
      <c r="G56" s="175"/>
      <c r="H56" s="175"/>
      <c r="I56" s="175"/>
      <c r="J56" s="175"/>
      <c r="K56" s="175"/>
      <c r="L56" s="175"/>
      <c r="M56" s="175"/>
      <c r="N56" s="175"/>
      <c r="O56" s="175"/>
      <c r="P56" s="175"/>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row>
    <row r="57" spans="1:138" ht="19.5" customHeight="1">
      <c r="B57" s="179"/>
      <c r="C57" s="179"/>
      <c r="D57" s="179"/>
      <c r="E57" s="179"/>
      <c r="F57" s="175"/>
      <c r="G57" s="175"/>
      <c r="H57" s="175"/>
      <c r="I57" s="175"/>
      <c r="J57" s="175"/>
      <c r="K57" s="175"/>
      <c r="L57" s="175"/>
      <c r="M57" s="175"/>
      <c r="N57" s="175"/>
      <c r="O57" s="175"/>
      <c r="P57" s="175"/>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row>
    <row r="58" spans="1:138" ht="19.5" customHeight="1">
      <c r="C58" s="179"/>
      <c r="D58" s="179"/>
      <c r="E58" s="179"/>
      <c r="F58" s="175"/>
      <c r="G58" s="175"/>
      <c r="H58" s="175"/>
      <c r="I58" s="175"/>
      <c r="J58" s="175"/>
      <c r="K58" s="175"/>
      <c r="L58" s="175"/>
      <c r="M58" s="175"/>
      <c r="N58" s="175"/>
      <c r="O58" s="175"/>
      <c r="P58" s="175"/>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row>
    <row r="59" spans="1:138" ht="19.5" customHeight="1">
      <c r="A59" s="222"/>
      <c r="B59" s="223"/>
      <c r="C59" s="223"/>
      <c r="D59" s="223"/>
      <c r="E59" s="223"/>
      <c r="F59" s="224"/>
      <c r="G59" s="224"/>
      <c r="H59" s="224"/>
      <c r="I59" s="224"/>
      <c r="J59" s="224"/>
      <c r="K59" s="224"/>
      <c r="L59" s="224"/>
      <c r="M59" s="224"/>
      <c r="N59" s="224"/>
      <c r="O59" s="224"/>
      <c r="P59" s="22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row>
    <row r="60" spans="1:138" ht="19.5" customHeight="1">
      <c r="A60" s="233" t="s">
        <v>1088</v>
      </c>
      <c r="B60" s="233"/>
      <c r="C60" s="233"/>
      <c r="D60" s="233"/>
      <c r="E60" s="233"/>
      <c r="F60" s="233"/>
      <c r="G60" s="233"/>
      <c r="H60" s="233"/>
      <c r="I60" s="233"/>
      <c r="J60" s="233"/>
      <c r="K60" s="233"/>
      <c r="L60" s="233"/>
      <c r="M60" s="233"/>
      <c r="N60" s="233"/>
      <c r="O60" s="233"/>
      <c r="P60" s="233"/>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row>
    <row r="61" spans="1:138" ht="19.5" customHeight="1">
      <c r="A61" s="233"/>
      <c r="B61" s="233"/>
      <c r="C61" s="233"/>
      <c r="D61" s="233"/>
      <c r="E61" s="233"/>
      <c r="F61" s="233"/>
      <c r="G61" s="233"/>
      <c r="H61" s="233"/>
      <c r="I61" s="233"/>
      <c r="J61" s="233"/>
      <c r="K61" s="233"/>
      <c r="L61" s="233"/>
      <c r="M61" s="233"/>
      <c r="N61" s="233"/>
      <c r="O61" s="233"/>
      <c r="P61" s="233"/>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row>
    <row r="62" spans="1:138" ht="19.5" customHeight="1">
      <c r="B62" s="179"/>
      <c r="C62" s="179"/>
      <c r="D62" s="179"/>
      <c r="E62" s="179"/>
      <c r="F62" s="175"/>
      <c r="G62" s="175"/>
      <c r="H62" s="175"/>
      <c r="I62" s="175"/>
      <c r="J62" s="175"/>
      <c r="K62" s="175"/>
      <c r="L62" s="175"/>
      <c r="M62" s="175"/>
      <c r="N62" s="175"/>
      <c r="O62" s="175"/>
      <c r="P62" s="175"/>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row>
    <row r="63" spans="1:138" ht="20.25" customHeight="1">
      <c r="B63" s="179"/>
      <c r="C63" s="179"/>
      <c r="D63" s="179"/>
      <c r="E63" s="179"/>
      <c r="H63" s="175"/>
      <c r="I63" s="175"/>
      <c r="J63" s="175"/>
      <c r="K63" s="175"/>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row>
    <row r="64" spans="1:138" ht="19.5" customHeight="1">
      <c r="B64" s="179"/>
      <c r="C64" s="179"/>
      <c r="D64" s="179"/>
      <c r="E64" s="179"/>
      <c r="H64" s="175"/>
      <c r="I64" s="175"/>
      <c r="J64" s="175"/>
      <c r="K64" s="175"/>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row>
    <row r="65" spans="1:138" ht="19.5" customHeight="1">
      <c r="B65" s="179"/>
      <c r="C65" s="179"/>
      <c r="D65" s="179"/>
      <c r="E65" s="179"/>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row>
    <row r="66" spans="1:138" ht="19.5" customHeight="1">
      <c r="B66" s="233"/>
      <c r="C66" s="233"/>
      <c r="D66" s="233"/>
      <c r="E66" s="233"/>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row>
    <row r="67" spans="1:138" ht="19.5" customHeight="1">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row>
    <row r="68" spans="1:138" ht="19.5" customHeight="1">
      <c r="B68" s="175"/>
      <c r="C68" s="175"/>
      <c r="D68" s="175"/>
      <c r="E68" s="175"/>
      <c r="F68" s="175"/>
      <c r="G68" s="175"/>
      <c r="H68" s="175"/>
      <c r="I68" s="175"/>
      <c r="J68" s="175"/>
      <c r="K68" s="175"/>
      <c r="L68" s="175"/>
      <c r="M68" s="175"/>
      <c r="N68" s="175"/>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row>
    <row r="69" spans="1:138" ht="18.600000000000001">
      <c r="B69" s="175"/>
      <c r="C69" s="175"/>
      <c r="D69" s="175"/>
      <c r="E69" s="175"/>
      <c r="F69" s="175"/>
      <c r="G69" s="175"/>
      <c r="H69" s="175"/>
      <c r="I69" s="175"/>
      <c r="J69" s="175"/>
      <c r="K69" s="175"/>
      <c r="L69" s="175"/>
      <c r="M69" s="175"/>
      <c r="N69" s="175"/>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row>
    <row r="70" spans="1:138" ht="18.600000000000001">
      <c r="B70" s="175"/>
      <c r="C70" s="175"/>
      <c r="D70" s="175"/>
      <c r="E70" s="175"/>
      <c r="F70" s="175"/>
      <c r="G70" s="175"/>
      <c r="H70" s="175"/>
      <c r="I70" s="175"/>
      <c r="J70" s="175"/>
      <c r="K70" s="175"/>
      <c r="L70" s="175"/>
      <c r="M70" s="175"/>
      <c r="N70" s="175"/>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row>
    <row r="71" spans="1:138" ht="18.600000000000001">
      <c r="B71" s="175"/>
      <c r="C71" s="175"/>
      <c r="D71" s="175"/>
      <c r="E71" s="175"/>
      <c r="F71" s="175"/>
      <c r="G71" s="175"/>
      <c r="H71" s="175"/>
      <c r="I71" s="175"/>
      <c r="J71" s="175"/>
      <c r="K71" s="175"/>
      <c r="L71" s="175"/>
      <c r="M71" s="175"/>
      <c r="N71" s="175"/>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row>
    <row r="72" spans="1:138" ht="19.5" customHeight="1">
      <c r="A72" s="234" t="s">
        <v>1087</v>
      </c>
      <c r="B72" s="234"/>
      <c r="C72" s="234"/>
      <c r="D72" s="234"/>
      <c r="E72" s="234"/>
      <c r="F72" s="234"/>
      <c r="G72" s="234"/>
      <c r="H72" s="234"/>
      <c r="I72" s="234"/>
      <c r="J72" s="234"/>
      <c r="K72" s="234"/>
      <c r="L72" s="234"/>
      <c r="M72" s="234"/>
      <c r="N72" s="234"/>
      <c r="O72" s="234"/>
      <c r="P72" s="23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row>
    <row r="73" spans="1:138" ht="19.5" customHeight="1">
      <c r="A73" s="234"/>
      <c r="B73" s="234"/>
      <c r="C73" s="234"/>
      <c r="D73" s="234"/>
      <c r="E73" s="234"/>
      <c r="F73" s="234"/>
      <c r="G73" s="234"/>
      <c r="H73" s="234"/>
      <c r="I73" s="234"/>
      <c r="J73" s="234"/>
      <c r="K73" s="234"/>
      <c r="L73" s="234"/>
      <c r="M73" s="234"/>
      <c r="N73" s="234"/>
      <c r="O73" s="234"/>
      <c r="P73" s="23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row>
    <row r="74" spans="1:138" ht="19.5" customHeight="1">
      <c r="A74" s="234"/>
      <c r="B74" s="234"/>
      <c r="C74" s="234"/>
      <c r="D74" s="234"/>
      <c r="E74" s="234"/>
      <c r="F74" s="234"/>
      <c r="G74" s="234"/>
      <c r="H74" s="234"/>
      <c r="I74" s="234"/>
      <c r="J74" s="234"/>
      <c r="K74" s="234"/>
      <c r="L74" s="234"/>
      <c r="M74" s="234"/>
      <c r="N74" s="234"/>
      <c r="O74" s="234"/>
      <c r="P74" s="23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row>
    <row r="75" spans="1:138" ht="3.75" customHeight="1">
      <c r="A75" s="234"/>
      <c r="B75" s="234"/>
      <c r="C75" s="234"/>
      <c r="D75" s="234"/>
      <c r="E75" s="234"/>
      <c r="F75" s="234"/>
      <c r="G75" s="234"/>
      <c r="H75" s="234"/>
      <c r="I75" s="234"/>
      <c r="J75" s="234"/>
      <c r="K75" s="234"/>
      <c r="L75" s="234"/>
      <c r="M75" s="234"/>
      <c r="N75" s="234"/>
      <c r="O75" s="234"/>
      <c r="P75" s="23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row>
    <row r="76" spans="1:138" ht="8.25" customHeight="1">
      <c r="A76" s="234"/>
      <c r="B76" s="234"/>
      <c r="C76" s="234"/>
      <c r="D76" s="234"/>
      <c r="E76" s="234"/>
      <c r="F76" s="234"/>
      <c r="G76" s="234"/>
      <c r="H76" s="234"/>
      <c r="I76" s="234"/>
      <c r="J76" s="234"/>
      <c r="K76" s="234"/>
      <c r="L76" s="234"/>
      <c r="M76" s="234"/>
      <c r="N76" s="234"/>
      <c r="O76" s="234"/>
      <c r="P76" s="23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row>
    <row r="77" spans="1:138">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row>
    <row r="78" spans="1:138">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row>
    <row r="79" spans="1:138">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row>
    <row r="80" spans="1:138">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row>
    <row r="81" spans="1:138">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row>
    <row r="82" spans="1:138">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row>
    <row r="83" spans="1:138">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row>
    <row r="84" spans="1:138">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row>
    <row r="85" spans="1:138">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row>
    <row r="86" spans="1:138">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row>
    <row r="87" spans="1:138">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row>
    <row r="88" spans="1:138">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row>
    <row r="89" spans="1:138">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row>
    <row r="90" spans="1:138">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row>
    <row r="91" spans="1:138">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row>
    <row r="92" spans="1:138">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row>
    <row r="93" spans="1:138">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row>
    <row r="94" spans="1:138">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row>
    <row r="95" spans="1:138">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row>
    <row r="96" spans="1:138">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row>
    <row r="97" spans="1:138">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row>
    <row r="98" spans="1:138">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row>
    <row r="99" spans="1:138">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row>
    <row r="100" spans="1:138">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row>
    <row r="101" spans="1:138">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row>
    <row r="102" spans="1:138">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row>
    <row r="103" spans="1:138">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row>
    <row r="104" spans="1:138">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row>
    <row r="105" spans="1:138">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row>
    <row r="106" spans="1:138">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row>
    <row r="107" spans="1:138">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row>
    <row r="108" spans="1:13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row>
    <row r="109" spans="1:138">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row>
    <row r="110" spans="1:138">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row>
    <row r="111" spans="1:138">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row>
    <row r="112" spans="1:138">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row>
    <row r="113" spans="1:138">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row>
    <row r="114" spans="1:138">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row>
    <row r="115" spans="1:138">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row>
    <row r="116" spans="1:138">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row>
    <row r="117" spans="1:138">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row>
    <row r="118" spans="1:13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row>
    <row r="119" spans="1:138">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row>
    <row r="120" spans="1:138">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row>
    <row r="121" spans="1:138">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row>
    <row r="122" spans="1:138">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row>
    <row r="123" spans="1:138">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row>
    <row r="124" spans="1:138">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row>
    <row r="125" spans="1:138">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row>
    <row r="126" spans="1:138">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row>
    <row r="127" spans="1:138">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row>
    <row r="128" spans="1:13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row>
    <row r="129" spans="1:138">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row>
    <row r="130" spans="1:138">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row>
    <row r="131" spans="1:138">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row>
    <row r="132" spans="1:138">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row>
    <row r="133" spans="1:138">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row>
    <row r="134" spans="1:138">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row>
    <row r="135" spans="1:138">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row>
    <row r="136" spans="1:138">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row>
    <row r="137" spans="1:138">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row>
    <row r="138" spans="1:138">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row>
    <row r="139" spans="1:138">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row>
    <row r="140" spans="1:138">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row>
    <row r="141" spans="1:138">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row>
    <row r="142" spans="1:138">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row>
    <row r="143" spans="1:138">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row>
    <row r="144" spans="1:138">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row>
    <row r="145" spans="1:138">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row>
    <row r="146" spans="1:138">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row>
    <row r="147" spans="1:138">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row>
    <row r="148" spans="1:13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row>
    <row r="149" spans="1:138">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row>
    <row r="150" spans="1:138">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row>
    <row r="151" spans="1:138">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row>
    <row r="152" spans="1:138">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row>
    <row r="153" spans="1:138">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row>
    <row r="154" spans="1:138">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row>
    <row r="155" spans="1:138">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row>
    <row r="156" spans="1:138">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row>
    <row r="157" spans="1:138">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row>
    <row r="158" spans="1:13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row>
    <row r="159" spans="1:138">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row>
    <row r="160" spans="1:138">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row>
    <row r="161" spans="1:138">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row>
    <row r="162" spans="1:138">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row>
    <row r="163" spans="1:138">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row>
    <row r="164" spans="1:138">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row>
    <row r="165" spans="1:138">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row>
    <row r="166" spans="1:138">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row>
    <row r="167" spans="1:138">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row>
    <row r="168" spans="1:13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row>
    <row r="169" spans="1:138">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row>
    <row r="170" spans="1:138">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row>
    <row r="171" spans="1:138">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row>
    <row r="172" spans="1:138">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row>
    <row r="173" spans="1:138">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row>
    <row r="174" spans="1:138">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row>
    <row r="175" spans="1:138">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row>
    <row r="176" spans="1:138">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row>
    <row r="177" spans="1: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row>
    <row r="178" spans="1:13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row>
    <row r="179" spans="1:138">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row>
    <row r="180" spans="1:138">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row>
    <row r="181" spans="1:138">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row>
    <row r="182" spans="1:138">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row>
    <row r="183" spans="1:138">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row>
    <row r="184" spans="1:138">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row>
    <row r="185" spans="1:138">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row>
    <row r="186" spans="1:138">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row>
    <row r="187" spans="1:138">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row>
    <row r="188" spans="1:13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row>
    <row r="189" spans="1:138">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row>
    <row r="190" spans="1:138">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row>
    <row r="191" spans="1:138">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row>
    <row r="192" spans="1:138">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row>
    <row r="193" spans="1:138">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row>
    <row r="194" spans="1:138">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row>
    <row r="195" spans="1:138">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row>
    <row r="196" spans="1:138">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row>
    <row r="197" spans="1:138">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row>
    <row r="198" spans="1:138">
      <c r="A198" s="4"/>
      <c r="B198" s="4"/>
      <c r="C198" s="4"/>
      <c r="D198" s="4"/>
      <c r="E198" s="4"/>
      <c r="F198" s="4"/>
      <c r="G198" s="4"/>
      <c r="H198" s="4"/>
      <c r="I198" s="4"/>
      <c r="J198" s="4"/>
      <c r="K198" s="4"/>
      <c r="L198" s="4"/>
      <c r="M198" s="4"/>
      <c r="N198" s="4"/>
      <c r="O198" s="4"/>
      <c r="P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row>
    <row r="199" spans="1:138">
      <c r="A199" s="4"/>
      <c r="B199" s="4"/>
      <c r="C199" s="4"/>
      <c r="D199" s="4"/>
      <c r="E199" s="4"/>
      <c r="F199" s="4"/>
      <c r="G199" s="4"/>
      <c r="H199" s="4"/>
      <c r="I199" s="4"/>
      <c r="J199" s="4"/>
      <c r="K199" s="4"/>
      <c r="L199" s="4"/>
      <c r="M199" s="4"/>
      <c r="N199" s="4"/>
      <c r="O199" s="4"/>
      <c r="P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row>
  </sheetData>
  <sheetProtection algorithmName="SHA-512" hashValue="pVIzpeHiW0SPzxdxFAIJQ4MAFH8+S8rpr/rRsiuj6hYfeMvma1cp0bX+0EtQG9RGsgKwfsYg8VaVH6pWAln5Ow==" saltValue="peS31d450t0H0tJFzAW3Qg==" spinCount="100000" sheet="1" objects="1" scenarios="1" selectLockedCells="1"/>
  <mergeCells count="16">
    <mergeCell ref="A29:P29"/>
    <mergeCell ref="A43:P44"/>
    <mergeCell ref="A60:P61"/>
    <mergeCell ref="A72:P76"/>
    <mergeCell ref="B66:E66"/>
    <mergeCell ref="H53:K54"/>
    <mergeCell ref="N1:P6"/>
    <mergeCell ref="L20:O21"/>
    <mergeCell ref="L24:O25"/>
    <mergeCell ref="L19:O19"/>
    <mergeCell ref="L23:O23"/>
    <mergeCell ref="B19:E25"/>
    <mergeCell ref="G19:J19"/>
    <mergeCell ref="G20:J21"/>
    <mergeCell ref="G23:J23"/>
    <mergeCell ref="G24:J25"/>
  </mergeCells>
  <dataValidations count="1">
    <dataValidation allowBlank="1" showInputMessage="1" showErrorMessage="1" promptTitle="Poulefase wedstrijden informatie" prompt="Hieronder vul je de uitslagen in voor de poulefase._x000a_Vul eerst ALLE uitslagen in zodat de poulestanden worden getoond op basis van je ingevulde uitslagen." sqref="A72" xr:uid="{C8502DAC-08BA-4F12-A43B-CA8CD3239926}"/>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4315-E455-486A-AF65-6AECDFF8710E}">
  <sheetPr>
    <pageSetUpPr autoPageBreaks="0"/>
  </sheetPr>
  <dimension ref="A1:DH296"/>
  <sheetViews>
    <sheetView showGridLines="0" zoomScale="80" zoomScaleNormal="80" workbookViewId="0">
      <selection activeCell="U14" sqref="U14"/>
    </sheetView>
  </sheetViews>
  <sheetFormatPr defaultColWidth="9.109375" defaultRowHeight="16.8"/>
  <cols>
    <col min="1" max="3" width="2.44140625" style="5" customWidth="1"/>
    <col min="4" max="6" width="8.109375" style="5" customWidth="1"/>
    <col min="7" max="7" width="1.5546875" style="5" customWidth="1"/>
    <col min="8" max="8" width="19.6640625" style="9" customWidth="1"/>
    <col min="9" max="9" width="1.5546875" style="5" customWidth="1"/>
    <col min="10" max="11" width="8.109375" style="5" customWidth="1"/>
    <col min="12" max="12" width="1.5546875" style="5" customWidth="1"/>
    <col min="13" max="13" width="4.33203125" style="5" customWidth="1"/>
    <col min="14" max="14" width="1.109375" style="5" customWidth="1"/>
    <col min="15" max="15" width="20.5546875" style="5" customWidth="1"/>
    <col min="16" max="16" width="1.5546875" style="5" customWidth="1"/>
    <col min="17" max="17" width="4.33203125" style="5" customWidth="1"/>
    <col min="18" max="18" width="1.109375" style="5" customWidth="1"/>
    <col min="19" max="19" width="20.5546875" style="5" customWidth="1"/>
    <col min="20" max="20" width="1.5546875" style="5" customWidth="1"/>
    <col min="21" max="22" width="4.44140625" style="5" customWidth="1"/>
    <col min="23" max="24" width="3.44140625" style="5" customWidth="1"/>
    <col min="25" max="25" width="9.109375" style="5" customWidth="1"/>
    <col min="26" max="26" width="3.88671875" style="5" customWidth="1"/>
    <col min="27" max="27" width="4.33203125" style="5" customWidth="1"/>
    <col min="28" max="28" width="23.88671875" style="5" customWidth="1"/>
    <col min="29" max="32" width="5.109375" style="5" customWidth="1"/>
    <col min="33" max="33" width="12.88671875" style="5" customWidth="1"/>
    <col min="34" max="34" width="3.88671875" style="5" customWidth="1"/>
    <col min="35" max="35" width="4.33203125" style="5" customWidth="1"/>
    <col min="36" max="36" width="24" style="5" customWidth="1"/>
    <col min="37" max="40" width="5.33203125" style="5" customWidth="1"/>
    <col min="41" max="41" width="7" style="5" customWidth="1"/>
    <col min="42" max="42" width="9.109375" style="5"/>
    <col min="43" max="43" width="0" style="5" hidden="1" customWidth="1"/>
    <col min="44" max="44" width="10.33203125" style="5" hidden="1" customWidth="1"/>
    <col min="45" max="45" width="20.5546875" style="5" hidden="1" customWidth="1"/>
    <col min="46" max="62" width="10.33203125" style="14" hidden="1" customWidth="1"/>
    <col min="63" max="63" width="0" style="14" hidden="1" customWidth="1"/>
    <col min="64" max="66" width="0" style="5" hidden="1" customWidth="1"/>
    <col min="67" max="16384" width="9.109375" style="5"/>
  </cols>
  <sheetData>
    <row r="1" spans="2:112" ht="27">
      <c r="B1" s="143" t="s">
        <v>1089</v>
      </c>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row>
    <row r="2" spans="2:112" s="145" customFormat="1" ht="21.6">
      <c r="B2" s="149" t="s">
        <v>1094</v>
      </c>
      <c r="H2" s="146"/>
      <c r="AT2" s="147"/>
      <c r="AU2" s="147"/>
      <c r="AV2" s="147"/>
      <c r="AW2" s="147"/>
      <c r="AX2" s="147"/>
      <c r="AY2" s="147"/>
      <c r="AZ2" s="147"/>
      <c r="BA2" s="147"/>
      <c r="BB2" s="147"/>
      <c r="BC2" s="147"/>
      <c r="BD2" s="147"/>
      <c r="BE2" s="147"/>
      <c r="BF2" s="147"/>
      <c r="BG2" s="147"/>
      <c r="BH2" s="147"/>
      <c r="BI2" s="147"/>
      <c r="BJ2" s="147"/>
      <c r="BK2" s="147"/>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row>
    <row r="3" spans="2:112" s="145" customFormat="1" ht="21.6">
      <c r="B3" s="149" t="s">
        <v>1095</v>
      </c>
      <c r="H3" s="146"/>
      <c r="AT3" s="147"/>
      <c r="AU3" s="147"/>
      <c r="AV3" s="147"/>
      <c r="AW3" s="147"/>
      <c r="AX3" s="147"/>
      <c r="AY3" s="147"/>
      <c r="AZ3" s="147"/>
      <c r="BA3" s="147"/>
      <c r="BB3" s="147"/>
      <c r="BC3" s="147"/>
      <c r="BD3" s="147"/>
      <c r="BE3" s="147"/>
      <c r="BF3" s="147"/>
      <c r="BG3" s="147"/>
      <c r="BH3" s="147"/>
      <c r="BI3" s="147"/>
      <c r="BJ3" s="147"/>
      <c r="BK3" s="147"/>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row>
    <row r="4" spans="2:112">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2:112" ht="18" customHeight="1">
      <c r="D5" s="237" t="s">
        <v>15</v>
      </c>
      <c r="E5" s="237"/>
      <c r="F5" s="237"/>
      <c r="G5" s="237"/>
      <c r="H5" s="237"/>
      <c r="I5" s="237"/>
      <c r="J5" s="237"/>
      <c r="K5" s="237"/>
      <c r="L5" s="237"/>
      <c r="M5" s="237"/>
      <c r="N5" s="237"/>
      <c r="O5" s="237"/>
      <c r="P5" s="237"/>
      <c r="Q5" s="237"/>
      <c r="R5" s="237"/>
      <c r="S5" s="237"/>
      <c r="T5" s="237"/>
      <c r="U5" s="237"/>
      <c r="V5" s="237"/>
      <c r="Z5" s="237" t="s">
        <v>992</v>
      </c>
      <c r="AA5" s="237"/>
      <c r="AB5" s="237"/>
      <c r="AC5" s="237"/>
      <c r="AD5" s="237"/>
      <c r="AE5" s="237"/>
      <c r="AF5" s="237"/>
      <c r="AH5" s="237" t="s">
        <v>993</v>
      </c>
      <c r="AI5" s="237"/>
      <c r="AJ5" s="237"/>
      <c r="AK5" s="237"/>
      <c r="AL5" s="237"/>
      <c r="AM5" s="237"/>
      <c r="AN5" s="237"/>
      <c r="AO5" s="237"/>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row>
    <row r="6" spans="2:112" ht="18" customHeight="1">
      <c r="D6" s="237"/>
      <c r="E6" s="237"/>
      <c r="F6" s="237"/>
      <c r="G6" s="237"/>
      <c r="H6" s="237"/>
      <c r="I6" s="237"/>
      <c r="J6" s="237"/>
      <c r="K6" s="237"/>
      <c r="L6" s="237"/>
      <c r="M6" s="237"/>
      <c r="N6" s="237"/>
      <c r="O6" s="237"/>
      <c r="P6" s="237"/>
      <c r="Q6" s="237"/>
      <c r="R6" s="237"/>
      <c r="S6" s="237"/>
      <c r="T6" s="237"/>
      <c r="U6" s="237"/>
      <c r="V6" s="237"/>
      <c r="Z6" s="237"/>
      <c r="AA6" s="237"/>
      <c r="AB6" s="237"/>
      <c r="AC6" s="237"/>
      <c r="AD6" s="237"/>
      <c r="AE6" s="237"/>
      <c r="AF6" s="237"/>
      <c r="AH6" s="237"/>
      <c r="AI6" s="237"/>
      <c r="AJ6" s="237"/>
      <c r="AK6" s="237"/>
      <c r="AL6" s="237"/>
      <c r="AM6" s="237"/>
      <c r="AN6" s="237"/>
      <c r="AO6" s="237"/>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row>
    <row r="7" spans="2:112" ht="18" customHeight="1">
      <c r="D7" s="237"/>
      <c r="E7" s="237"/>
      <c r="F7" s="237"/>
      <c r="G7" s="237"/>
      <c r="H7" s="237"/>
      <c r="I7" s="237"/>
      <c r="J7" s="237"/>
      <c r="K7" s="237"/>
      <c r="L7" s="237"/>
      <c r="M7" s="237"/>
      <c r="N7" s="237"/>
      <c r="O7" s="237"/>
      <c r="P7" s="237"/>
      <c r="Q7" s="237"/>
      <c r="R7" s="237"/>
      <c r="S7" s="237"/>
      <c r="T7" s="237"/>
      <c r="U7" s="237"/>
      <c r="V7" s="237"/>
      <c r="Z7" s="237"/>
      <c r="AA7" s="237"/>
      <c r="AB7" s="237"/>
      <c r="AC7" s="237"/>
      <c r="AD7" s="237"/>
      <c r="AE7" s="237"/>
      <c r="AF7" s="237"/>
      <c r="AH7" s="237"/>
      <c r="AI7" s="237"/>
      <c r="AJ7" s="237"/>
      <c r="AK7" s="237"/>
      <c r="AL7" s="237"/>
      <c r="AM7" s="237"/>
      <c r="AN7" s="237"/>
      <c r="AO7" s="237"/>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row>
    <row r="8" spans="2:112" ht="18" customHeight="1">
      <c r="D8" s="130"/>
      <c r="E8" s="130"/>
      <c r="F8" s="130"/>
      <c r="G8" s="130"/>
      <c r="H8" s="130"/>
      <c r="I8" s="130"/>
      <c r="J8" s="130"/>
      <c r="K8" s="130"/>
      <c r="L8" s="130"/>
      <c r="M8" s="130"/>
      <c r="N8" s="130"/>
      <c r="O8" s="130"/>
      <c r="P8" s="130"/>
      <c r="Q8" s="130"/>
      <c r="R8" s="130"/>
      <c r="S8" s="130"/>
      <c r="T8" s="130"/>
      <c r="U8" s="130"/>
      <c r="V8" s="130"/>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row>
    <row r="9" spans="2:112" ht="18.75" customHeight="1">
      <c r="D9" s="130"/>
      <c r="E9" s="130"/>
      <c r="F9" s="130"/>
      <c r="G9" s="130"/>
      <c r="H9" s="130"/>
      <c r="I9" s="130"/>
      <c r="J9" s="130"/>
      <c r="K9" s="130"/>
      <c r="L9" s="130"/>
      <c r="M9" s="130"/>
      <c r="N9" s="130"/>
      <c r="O9" s="130"/>
      <c r="P9" s="130"/>
      <c r="Q9" s="130"/>
      <c r="R9" s="130"/>
      <c r="S9" s="130"/>
      <c r="T9" s="130"/>
      <c r="U9" s="238" t="s">
        <v>964</v>
      </c>
      <c r="V9" s="238"/>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row>
    <row r="10" spans="2:112" ht="23.25" customHeight="1">
      <c r="D10" s="10"/>
      <c r="E10" s="10"/>
      <c r="F10" s="10"/>
      <c r="G10" s="10"/>
      <c r="H10" s="10"/>
      <c r="I10" s="10"/>
      <c r="J10" s="10"/>
      <c r="K10" s="10"/>
      <c r="L10" s="10"/>
      <c r="M10" s="10"/>
      <c r="N10" s="10"/>
      <c r="O10" s="10"/>
      <c r="P10" s="10"/>
      <c r="Q10" s="10"/>
      <c r="R10" s="10"/>
      <c r="S10" s="10"/>
      <c r="T10" s="10"/>
      <c r="U10" s="238"/>
      <c r="V10" s="238"/>
      <c r="Y10" s="57"/>
      <c r="Z10" s="238" t="s">
        <v>964</v>
      </c>
      <c r="AA10" s="238"/>
      <c r="AB10" s="57"/>
      <c r="AD10" s="57"/>
      <c r="AH10" s="238" t="s">
        <v>964</v>
      </c>
      <c r="AI10" s="238"/>
      <c r="AO10" s="137"/>
      <c r="AR10" s="16"/>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row>
    <row r="11" spans="2:112" ht="3.75" customHeight="1">
      <c r="E11" s="10"/>
      <c r="F11" s="8"/>
      <c r="H11" s="13"/>
      <c r="J11" s="8"/>
      <c r="K11" s="8"/>
      <c r="M11" s="8"/>
      <c r="N11" s="8"/>
      <c r="O11" s="8"/>
      <c r="Q11" s="9"/>
      <c r="R11" s="9"/>
      <c r="S11" s="9"/>
      <c r="Y11" s="57"/>
      <c r="Z11" s="238"/>
      <c r="AA11" s="238"/>
      <c r="AB11" s="57"/>
      <c r="AC11" s="57"/>
      <c r="AD11" s="57"/>
      <c r="AH11" s="238"/>
      <c r="AI11" s="238"/>
      <c r="AN11" s="137"/>
      <c r="AO11" s="137"/>
      <c r="AR11" s="16"/>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row>
    <row r="12" spans="2:112" ht="17.25" customHeight="1">
      <c r="D12" s="138" t="s">
        <v>2</v>
      </c>
      <c r="E12" s="72" t="s">
        <v>30</v>
      </c>
      <c r="F12" s="72" t="s">
        <v>45</v>
      </c>
      <c r="G12" s="139"/>
      <c r="H12" s="72" t="s">
        <v>121</v>
      </c>
      <c r="I12" s="139"/>
      <c r="J12" s="72" t="s">
        <v>1</v>
      </c>
      <c r="K12" s="72" t="s">
        <v>109</v>
      </c>
      <c r="L12" s="139"/>
      <c r="M12" s="236" t="s">
        <v>16</v>
      </c>
      <c r="N12" s="236"/>
      <c r="O12" s="236"/>
      <c r="P12" s="139"/>
      <c r="Q12" s="240" t="s">
        <v>17</v>
      </c>
      <c r="R12" s="240"/>
      <c r="S12" s="240"/>
      <c r="T12" s="44"/>
      <c r="U12" s="239" t="s">
        <v>77</v>
      </c>
      <c r="V12" s="239"/>
      <c r="Y12" s="57"/>
      <c r="Z12" s="238"/>
      <c r="AA12" s="238"/>
      <c r="AB12" s="119"/>
      <c r="AC12" s="119"/>
      <c r="AD12" s="119"/>
      <c r="AG12" s="119"/>
      <c r="AH12" s="238"/>
      <c r="AI12" s="238"/>
      <c r="AN12" s="137"/>
      <c r="AO12" s="137"/>
      <c r="AR12" s="16" t="s">
        <v>174</v>
      </c>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row>
    <row r="13" spans="2:112" ht="7.5" customHeight="1">
      <c r="Z13" s="119"/>
      <c r="AA13" s="119"/>
      <c r="AB13" s="119"/>
      <c r="AC13" s="119"/>
      <c r="AD13" s="119"/>
      <c r="AE13" s="119"/>
      <c r="AF13" s="119"/>
      <c r="AG13" s="119"/>
      <c r="AH13" s="1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row>
    <row r="14" spans="2:112" ht="18" customHeight="1">
      <c r="D14" s="39">
        <v>46184</v>
      </c>
      <c r="E14" s="39" t="s">
        <v>71</v>
      </c>
      <c r="F14" s="39" t="s">
        <v>43</v>
      </c>
      <c r="H14" s="25" t="s">
        <v>120</v>
      </c>
      <c r="J14" s="28" t="s">
        <v>9</v>
      </c>
      <c r="K14" s="29">
        <v>1</v>
      </c>
      <c r="M14" s="18" t="e" vm="1">
        <v>#VALUE!</v>
      </c>
      <c r="N14" s="18"/>
      <c r="O14" s="36" t="s">
        <v>78</v>
      </c>
      <c r="Q14" s="18" t="e" vm="2">
        <v>#VALUE!</v>
      </c>
      <c r="R14" s="18"/>
      <c r="S14" s="36" t="s">
        <v>79</v>
      </c>
      <c r="U14" s="71"/>
      <c r="V14" s="46"/>
      <c r="Z14" s="52" t="s">
        <v>3</v>
      </c>
      <c r="AA14" s="21"/>
      <c r="AB14" s="133" t="s">
        <v>160</v>
      </c>
      <c r="AC14" s="61" t="s">
        <v>161</v>
      </c>
      <c r="AD14" s="20" t="s">
        <v>158</v>
      </c>
      <c r="AE14" s="20" t="s">
        <v>159</v>
      </c>
      <c r="AF14" s="22" t="s">
        <v>162</v>
      </c>
      <c r="AG14" s="119"/>
      <c r="AH14" s="52" t="s">
        <v>172</v>
      </c>
      <c r="AI14" s="21"/>
      <c r="AJ14" s="133" t="s">
        <v>160</v>
      </c>
      <c r="AK14" s="19" t="s">
        <v>161</v>
      </c>
      <c r="AL14" s="20" t="s">
        <v>158</v>
      </c>
      <c r="AM14" s="20" t="s">
        <v>159</v>
      </c>
      <c r="AN14" s="22" t="s">
        <v>162</v>
      </c>
      <c r="AO14" s="22" t="s">
        <v>1</v>
      </c>
      <c r="AT14" s="14" t="s">
        <v>154</v>
      </c>
      <c r="AU14" s="14" t="s">
        <v>155</v>
      </c>
      <c r="AV14" s="14" t="s">
        <v>156</v>
      </c>
      <c r="AW14" s="14" t="s">
        <v>171</v>
      </c>
      <c r="AX14" s="14" t="s">
        <v>163</v>
      </c>
      <c r="AY14" s="14" t="s">
        <v>164</v>
      </c>
      <c r="AZ14" s="14" t="s">
        <v>165</v>
      </c>
      <c r="BA14" s="14" t="s">
        <v>170</v>
      </c>
      <c r="BB14" s="14" t="s">
        <v>166</v>
      </c>
      <c r="BC14" s="14" t="s">
        <v>167</v>
      </c>
      <c r="BD14" s="14" t="s">
        <v>168</v>
      </c>
      <c r="BE14" s="14" t="s">
        <v>169</v>
      </c>
      <c r="BF14" s="14" t="s">
        <v>157</v>
      </c>
      <c r="BG14" s="14" t="s">
        <v>175</v>
      </c>
      <c r="BH14" s="64" t="s">
        <v>176</v>
      </c>
      <c r="BI14" s="64" t="s">
        <v>177</v>
      </c>
      <c r="BJ14" s="14" t="s">
        <v>178</v>
      </c>
      <c r="BK14" s="14" t="s">
        <v>59</v>
      </c>
      <c r="BL14" s="5" t="s">
        <v>179</v>
      </c>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row>
    <row r="15" spans="2:112" ht="18" customHeight="1">
      <c r="D15" s="40">
        <v>46185</v>
      </c>
      <c r="E15" s="40" t="s">
        <v>65</v>
      </c>
      <c r="F15" s="40" t="s">
        <v>81</v>
      </c>
      <c r="H15" s="24" t="s">
        <v>119</v>
      </c>
      <c r="J15" s="30" t="s">
        <v>9</v>
      </c>
      <c r="K15" s="31">
        <v>1</v>
      </c>
      <c r="M15" s="17" t="e" vm="3">
        <v>#VALUE!</v>
      </c>
      <c r="N15" s="17"/>
      <c r="O15" s="37" t="s">
        <v>80</v>
      </c>
      <c r="Q15" s="17" t="e" vm="4">
        <f>IFERROR(VLOOKUP(S15,Matrix!$1:$1048576,2,FALSE),"")</f>
        <v>#VALUE!</v>
      </c>
      <c r="R15" s="17"/>
      <c r="S15" s="37" t="s">
        <v>56</v>
      </c>
      <c r="U15" s="71"/>
      <c r="V15" s="46"/>
      <c r="Z15" s="125">
        <v>1</v>
      </c>
      <c r="AA15" s="49" t="str">
        <f>IFERROR(VLOOKUP(AB15,Matrix!$1:$1048576,2,FALSE),"")</f>
        <v/>
      </c>
      <c r="AB15" s="181" t="str">
        <f>IF($V$69="","-",IF($BK$15=1,$AS$15,IF($BK$18=1,$AS$18,IF($BK$16=1,$AS$16,IF($BK$17=1,$AS$17,"")))))</f>
        <v>-</v>
      </c>
      <c r="AC15" s="47" t="str">
        <f>IFERROR(VLOOKUP($AB15,$AS$14:$AW$73,5,FALSE),"")</f>
        <v/>
      </c>
      <c r="AD15" s="48" t="str">
        <f>IFERROR(VLOOKUP($AB15,$AS$14:$BF$73,9,FALSE),"")</f>
        <v/>
      </c>
      <c r="AE15" s="48" t="str">
        <f>IFERROR(VLOOKUP($AB15,$AS$14:$BF$73,13,FALSE),"")</f>
        <v/>
      </c>
      <c r="AF15" s="48" t="str">
        <f>IFERROR(VLOOKUP($AB15,$AS$14:$BF$73,14,FALSE),"")</f>
        <v/>
      </c>
      <c r="AG15" s="119"/>
      <c r="AH15" s="123">
        <v>1</v>
      </c>
      <c r="AI15" s="49" t="str">
        <f>IFERROR(VLOOKUP(AJ15,Matrix!$1:$1048576,2,FALSE),"")</f>
        <v/>
      </c>
      <c r="AJ15" s="181" t="str">
        <f>IF($V$87="","-",IF($BB$76=1,$AS$76,IF($BB$77=1,$AS$77,IF($BB$78=1,$AS$78,IF($BB$79=1,$AS$79,IF($BB$80=1,$AS$80,IF($BB$81=1,$AS$81,IF($BB$82=1,$AS$82,IF($BB$83=1,$AS$83,IF($BB$84=1,$AS$84,IF($BB$85=1,$AS$85,IF($BB$86=1,$AS$86,IF($BB$87=1,$AS$87,"")))))))))))))</f>
        <v>-</v>
      </c>
      <c r="AK15" s="47" t="str">
        <f>IFERROR(VLOOKUP($AJ15,$AS$76:$AW$87,2,FALSE),"")</f>
        <v/>
      </c>
      <c r="AL15" s="48" t="str">
        <f t="shared" ref="AL15:AL26" si="0">IFERROR(VLOOKUP($AJ15,$AS$76:$AW$87,3,FALSE),"")</f>
        <v/>
      </c>
      <c r="AM15" s="48" t="str">
        <f t="shared" ref="AM15:AM26" si="1">IFERROR(VLOOKUP($AJ15,$AS$76:$AW$87,4,FALSE),"")</f>
        <v/>
      </c>
      <c r="AN15" s="48" t="str">
        <f t="shared" ref="AN15:AN26" si="2">IFERROR(VLOOKUP($AJ15,$AS$76:$AW$87,5,FALSE),"")</f>
        <v/>
      </c>
      <c r="AO15" s="48" t="str">
        <f>IFERROR(VLOOKUP($AJ15,$AS$76:$BE$87,12,FALSE),"")</f>
        <v>A</v>
      </c>
      <c r="AR15" s="5" t="s">
        <v>3</v>
      </c>
      <c r="AS15" s="5" t="str">
        <f>O14</f>
        <v>Mexico</v>
      </c>
      <c r="AT15" s="54">
        <f>IF(U14&gt;V14,3,IF(U14=V14,1,0))</f>
        <v>1</v>
      </c>
      <c r="AU15" s="54">
        <f>IF(U42&gt;V42,3,IF(U42=V42,1,0))</f>
        <v>1</v>
      </c>
      <c r="AV15" s="54">
        <f>IF(V68&gt;U68,3,IF(V68=U68,1,0))</f>
        <v>1</v>
      </c>
      <c r="AW15" s="14">
        <f>SUM(AT15:AV15)</f>
        <v>3</v>
      </c>
      <c r="AX15" s="14">
        <f>U14</f>
        <v>0</v>
      </c>
      <c r="AY15" s="14">
        <f>U42</f>
        <v>0</v>
      </c>
      <c r="AZ15" s="14">
        <f>V68</f>
        <v>0</v>
      </c>
      <c r="BA15" s="14">
        <f>SUM(AX15:AZ15)</f>
        <v>0</v>
      </c>
      <c r="BB15" s="14">
        <f>V14</f>
        <v>0</v>
      </c>
      <c r="BC15" s="14">
        <f>V42</f>
        <v>0</v>
      </c>
      <c r="BD15" s="14">
        <f>U68</f>
        <v>0</v>
      </c>
      <c r="BE15" s="14">
        <f>SUM(BB15:BD15)</f>
        <v>0</v>
      </c>
      <c r="BF15" s="14">
        <f t="shared" ref="BF15:BF46" si="3">BA15-BE15</f>
        <v>0</v>
      </c>
      <c r="BG15" s="14">
        <f>BF15/100</f>
        <v>0</v>
      </c>
      <c r="BH15" s="14">
        <f t="shared" ref="BH15:BH46" si="4">BA15/1000</f>
        <v>0</v>
      </c>
      <c r="BI15" s="14">
        <v>4.0000000000000002E-4</v>
      </c>
      <c r="BJ15" s="14">
        <f t="shared" ref="BJ15:BJ46" si="5">AW15+BG15+BH15+BI15</f>
        <v>3.0004</v>
      </c>
      <c r="BK15" s="14">
        <f>IFERROR(_xlfn.RANK.AVG($BJ$15,$BJ$15:$BJ$18,0),"")</f>
        <v>1</v>
      </c>
      <c r="BL15" s="5" t="str">
        <f>IF(V69="","-",IF(BK15=1,AS15,IF(BK18=1,AS18,IF(BK16=1,AS16,IF(BK17=1,AS17,"")))))</f>
        <v>-</v>
      </c>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row>
    <row r="16" spans="2:112" ht="18" customHeight="1">
      <c r="D16" s="39">
        <v>46185</v>
      </c>
      <c r="E16" s="39" t="s">
        <v>65</v>
      </c>
      <c r="F16" s="39" t="s">
        <v>43</v>
      </c>
      <c r="H16" s="25" t="s">
        <v>122</v>
      </c>
      <c r="J16" s="28" t="s">
        <v>10</v>
      </c>
      <c r="K16" s="29">
        <v>1</v>
      </c>
      <c r="M16" s="18" t="e" vm="5">
        <v>#VALUE!</v>
      </c>
      <c r="N16" s="18"/>
      <c r="O16" s="36" t="s">
        <v>82</v>
      </c>
      <c r="Q16" s="18" t="e" vm="6">
        <f>IFERROR(VLOOKUP(S16,Matrix!$1:$1048576,2,FALSE),"")</f>
        <v>#VALUE!</v>
      </c>
      <c r="R16" s="18"/>
      <c r="S16" s="135" t="s">
        <v>1080</v>
      </c>
      <c r="U16" s="71"/>
      <c r="V16" s="46"/>
      <c r="Z16" s="124">
        <v>2</v>
      </c>
      <c r="AA16" s="50" t="str">
        <f>IFERROR(VLOOKUP(AB16,Matrix!$1:$1048576,2,FALSE),"")</f>
        <v/>
      </c>
      <c r="AB16" s="181" t="str">
        <f>IF($V$69="","-",IF($BK$15=2,$AS$15,IF($BK$18=2,$AS$18,IF($BK$16=2,$AS$16,IF($BK$17=2,$AS$17,"")))))</f>
        <v>-</v>
      </c>
      <c r="AC16" s="27" t="str">
        <f>IFERROR(VLOOKUP($AB16,$AS$15:$AW$73,5,FALSE),"")</f>
        <v/>
      </c>
      <c r="AD16" s="18" t="str">
        <f>IFERROR(VLOOKUP($AB16,$AS$14:$BF$73,9,FALSE),"")</f>
        <v/>
      </c>
      <c r="AE16" s="18" t="str">
        <f>IFERROR(VLOOKUP($AB16,$AS$14:$BF$73,13,FALSE),"")</f>
        <v/>
      </c>
      <c r="AF16" s="18" t="str">
        <f>IFERROR(VLOOKUP($AB16,$AS$14:$BF$73,14,FALSE),"")</f>
        <v/>
      </c>
      <c r="AH16" s="124">
        <v>2</v>
      </c>
      <c r="AI16" s="50" t="str">
        <f>IFERROR(VLOOKUP(AJ16,Matrix!$1:$1048576,2,FALSE),"")</f>
        <v/>
      </c>
      <c r="AJ16" s="181" t="str">
        <f>IF($V$87="","-",IF($BB$76=2,$AS$76,IF($BB$77=2,$AS$77,IF($BB$78=2,$AS$78,IF($BB$79=2,$AS$79,IF($BB$80=2,$AS$80,IF($BB$81=2,$AS$81,IF($BB$82=2,$AS$82,IF($BB$83=2,$AS$83,IF($BB$84=2,$AS$84,IF($BB$85=2,$AS$85,IF($BB$86=2,$AS$86,IF($BB$87=2,$AS$87,"")))))))))))))</f>
        <v>-</v>
      </c>
      <c r="AK16" s="27" t="str">
        <f t="shared" ref="AK16:AK26" si="6">IFERROR(VLOOKUP($AJ16,$AS$76:$AW$87,2,FALSE),"")</f>
        <v/>
      </c>
      <c r="AL16" s="18" t="str">
        <f t="shared" si="0"/>
        <v/>
      </c>
      <c r="AM16" s="18" t="str">
        <f t="shared" si="1"/>
        <v/>
      </c>
      <c r="AN16" s="18" t="str">
        <f t="shared" si="2"/>
        <v/>
      </c>
      <c r="AO16" s="18" t="str">
        <f t="shared" ref="AO16:AO26" si="7">IFERROR(VLOOKUP($AJ16,$AS$76:$BE$87,12,FALSE),"")</f>
        <v>A</v>
      </c>
      <c r="AR16" s="5" t="s">
        <v>3</v>
      </c>
      <c r="AS16" s="5" t="str">
        <f>O15</f>
        <v>Zuid-Korea</v>
      </c>
      <c r="AT16" s="54">
        <f>IF(U15&gt;V15,3,IF(U15=V15,1,0))</f>
        <v>1</v>
      </c>
      <c r="AU16" s="54">
        <f>IF(V42&gt;U42,3,IF(V42=U42,1,0))</f>
        <v>1</v>
      </c>
      <c r="AV16" s="54">
        <f>IF(V69&gt;U69,3,IF(V69=U69,1,0))</f>
        <v>1</v>
      </c>
      <c r="AW16" s="14">
        <f t="shared" ref="AW16:AW73" si="8">SUM(AT16:AV16)</f>
        <v>3</v>
      </c>
      <c r="AX16" s="14">
        <f>U15</f>
        <v>0</v>
      </c>
      <c r="AY16" s="14">
        <f>V42</f>
        <v>0</v>
      </c>
      <c r="AZ16" s="14">
        <f>V69</f>
        <v>0</v>
      </c>
      <c r="BA16" s="14">
        <f t="shared" ref="BA16:BA73" si="9">SUM(AX16:AZ16)</f>
        <v>0</v>
      </c>
      <c r="BB16" s="14">
        <f>V15</f>
        <v>0</v>
      </c>
      <c r="BC16" s="14">
        <f>U42</f>
        <v>0</v>
      </c>
      <c r="BD16" s="14">
        <f>U69</f>
        <v>0</v>
      </c>
      <c r="BE16" s="14">
        <f t="shared" ref="BE16:BE73" si="10">SUM(BB16:BD16)</f>
        <v>0</v>
      </c>
      <c r="BF16" s="14">
        <f t="shared" si="3"/>
        <v>0</v>
      </c>
      <c r="BG16" s="14">
        <f t="shared" ref="BG16:BG73" si="11">BF16/100</f>
        <v>0</v>
      </c>
      <c r="BH16" s="14">
        <f t="shared" si="4"/>
        <v>0</v>
      </c>
      <c r="BI16" s="14">
        <v>2.9999999999999997E-4</v>
      </c>
      <c r="BJ16" s="14">
        <f t="shared" si="5"/>
        <v>3.0003000000000002</v>
      </c>
      <c r="BK16" s="14">
        <f>IFERROR(_xlfn.RANK.AVG($BJ$16,$BJ$15:$BJ$18,0),"")</f>
        <v>2</v>
      </c>
      <c r="BL16" s="5" t="str">
        <f>IF(V69="","-",IF(BK15=2,AS15,IF(BK18=2,AS18,IF(BK16=2,AS16,IF(BK17=2,AS17,"")))))</f>
        <v>-</v>
      </c>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row>
    <row r="17" spans="4:112" ht="18" customHeight="1">
      <c r="D17" s="40">
        <v>46186</v>
      </c>
      <c r="E17" s="40" t="s">
        <v>66</v>
      </c>
      <c r="F17" s="40" t="s">
        <v>112</v>
      </c>
      <c r="H17" s="24" t="s">
        <v>123</v>
      </c>
      <c r="J17" s="30" t="s">
        <v>12</v>
      </c>
      <c r="K17" s="31">
        <v>1</v>
      </c>
      <c r="M17" s="17" t="e" vm="7">
        <v>#VALUE!</v>
      </c>
      <c r="N17" s="17"/>
      <c r="O17" s="37" t="s">
        <v>83</v>
      </c>
      <c r="Q17" s="17" t="e" vm="8">
        <v>#VALUE!</v>
      </c>
      <c r="R17" s="17"/>
      <c r="S17" s="37" t="s">
        <v>84</v>
      </c>
      <c r="U17" s="71"/>
      <c r="V17" s="46"/>
      <c r="Z17" s="129">
        <v>3</v>
      </c>
      <c r="AA17" s="51" t="str">
        <f>IFERROR(VLOOKUP(AB17,Matrix!$1:$1048576,2,FALSE),"")</f>
        <v/>
      </c>
      <c r="AB17" s="181" t="str">
        <f>IF($V$69="","-",IF($BK$15=3,$AS$15,IF($BK$18=3,$AS$18,IF($BK$16=3,$AS$16,IF($BK$17=3,$AS$17,"")))))</f>
        <v>-</v>
      </c>
      <c r="AC17" s="26" t="str">
        <f>IFERROR(VLOOKUP($AB17,$AS$16:$AW$73,5,FALSE),"")</f>
        <v/>
      </c>
      <c r="AD17" s="17" t="str">
        <f>IFERROR(VLOOKUP($AB17,$AS$14:$BF$73,9,FALSE),"")</f>
        <v/>
      </c>
      <c r="AE17" s="17" t="str">
        <f>IFERROR(VLOOKUP($AB17,$AS$14:$BF$73,13,FALSE),"")</f>
        <v/>
      </c>
      <c r="AF17" s="17" t="str">
        <f>IFERROR(VLOOKUP($AB17,$AS$14:$BF$73,14,FALSE),"")</f>
        <v/>
      </c>
      <c r="AH17" s="123">
        <v>3</v>
      </c>
      <c r="AI17" s="51" t="str">
        <f>IFERROR(VLOOKUP(AJ17,Matrix!$1:$1048576,2,FALSE),"")</f>
        <v/>
      </c>
      <c r="AJ17" s="181" t="str">
        <f>IF($V$87="","-",IF($BB$76=3,$AS$76,IF($BB$77=3,$AS$77,IF($BB$78=3,$AS$78,IF($BB$79=3,$AS$79,IF($BB$80=3,$AS$80,IF($BB$81=3,$AS$81,IF($BB$82=3,$AS$82,IF($BB$83=3,$AS$83,IF($BB$84=3,$AS$84,IF($BB$85=3,$AS$85,IF($BB$86=3,$AS$86,IF($BB$87=3,$AS$87,"")))))))))))))</f>
        <v>-</v>
      </c>
      <c r="AK17" s="26" t="str">
        <f t="shared" si="6"/>
        <v/>
      </c>
      <c r="AL17" s="17" t="str">
        <f t="shared" si="0"/>
        <v/>
      </c>
      <c r="AM17" s="17" t="str">
        <f t="shared" si="1"/>
        <v/>
      </c>
      <c r="AN17" s="17" t="str">
        <f t="shared" si="2"/>
        <v/>
      </c>
      <c r="AO17" s="17" t="str">
        <f t="shared" si="7"/>
        <v>A</v>
      </c>
      <c r="AR17" s="5" t="s">
        <v>3</v>
      </c>
      <c r="AS17" s="5" t="str">
        <f>S14</f>
        <v>Zuid-Afrika</v>
      </c>
      <c r="AT17" s="54">
        <f>IF($V14&gt;$U14,3,IF($U14=$V14,1,0))</f>
        <v>1</v>
      </c>
      <c r="AU17" s="54">
        <f>IF($V39&gt;$U39,3,IF($U39=$V39,1,0))</f>
        <v>1</v>
      </c>
      <c r="AV17" s="54">
        <f>IF($U69&gt;$V69,3,IF($U69=$V69,1,0))</f>
        <v>1</v>
      </c>
      <c r="AW17" s="14">
        <f t="shared" si="8"/>
        <v>3</v>
      </c>
      <c r="AX17" s="14">
        <f>V14</f>
        <v>0</v>
      </c>
      <c r="AY17" s="14">
        <f>V39</f>
        <v>0</v>
      </c>
      <c r="AZ17" s="14">
        <f>U69</f>
        <v>0</v>
      </c>
      <c r="BA17" s="14">
        <f t="shared" si="9"/>
        <v>0</v>
      </c>
      <c r="BB17" s="14">
        <f>U14</f>
        <v>0</v>
      </c>
      <c r="BC17" s="14">
        <f>U39</f>
        <v>0</v>
      </c>
      <c r="BD17" s="14">
        <f>V69</f>
        <v>0</v>
      </c>
      <c r="BE17" s="14">
        <f t="shared" si="10"/>
        <v>0</v>
      </c>
      <c r="BF17" s="14">
        <f t="shared" si="3"/>
        <v>0</v>
      </c>
      <c r="BG17" s="14">
        <f t="shared" si="11"/>
        <v>0</v>
      </c>
      <c r="BH17" s="14">
        <f t="shared" si="4"/>
        <v>0</v>
      </c>
      <c r="BI17" s="14">
        <v>1E-4</v>
      </c>
      <c r="BJ17" s="14">
        <f t="shared" si="5"/>
        <v>3.0001000000000002</v>
      </c>
      <c r="BK17" s="14">
        <f>IFERROR(_xlfn.RANK.AVG($BJ$17,$BJ$15:$BJ$18,0),"")</f>
        <v>4</v>
      </c>
      <c r="BL17" s="5" t="str">
        <f>IF(V69="","-",IF(BK15=3,AS15,IF(BK18=3,AS18,IF(BK16=3,AS16,IF(BK17=3,AS17,"")))))</f>
        <v>-</v>
      </c>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row>
    <row r="18" spans="4:112" ht="18" customHeight="1">
      <c r="D18" s="39">
        <v>46186</v>
      </c>
      <c r="E18" s="39" t="s">
        <v>66</v>
      </c>
      <c r="F18" s="39" t="s">
        <v>113</v>
      </c>
      <c r="H18" s="25" t="s">
        <v>124</v>
      </c>
      <c r="J18" s="28" t="s">
        <v>12</v>
      </c>
      <c r="K18" s="29">
        <v>1</v>
      </c>
      <c r="M18" s="18" t="e" vm="9">
        <v>#VALUE!</v>
      </c>
      <c r="N18" s="18"/>
      <c r="O18" s="36" t="s">
        <v>85</v>
      </c>
      <c r="Q18" s="18" t="e" vm="10">
        <f>IFERROR(VLOOKUP(S18,Matrix!$1:$1048576,2,FALSE),"")</f>
        <v>#VALUE!</v>
      </c>
      <c r="R18" s="18"/>
      <c r="S18" s="36" t="s">
        <v>54</v>
      </c>
      <c r="U18" s="71"/>
      <c r="V18" s="46"/>
      <c r="Z18" s="128">
        <v>4</v>
      </c>
      <c r="AA18" s="50" t="str">
        <f>IFERROR(VLOOKUP(AB18,Matrix!$1:$1048576,2,FALSE),"")</f>
        <v/>
      </c>
      <c r="AB18" s="182" t="str">
        <f>IF($V$69="","-",IF($BK$15=4,$AS$15,IF($BK$18=4,$AS$18,IF($BK$16=4,$AS$16,IF($BK$17=4,$AS$17,"")))))</f>
        <v>-</v>
      </c>
      <c r="AC18" s="27" t="str">
        <f>IFERROR(VLOOKUP($AB18,$AS$17:$AW$73,5,FALSE),"")</f>
        <v/>
      </c>
      <c r="AD18" s="18" t="str">
        <f>IFERROR(VLOOKUP($AB18,$AS$14:$BF$73,9,FALSE),"")</f>
        <v/>
      </c>
      <c r="AE18" s="18" t="str">
        <f>IFERROR(VLOOKUP($AB18,$AS$14:$BF$73,13,FALSE),"")</f>
        <v/>
      </c>
      <c r="AF18" s="18" t="str">
        <f>IFERROR(VLOOKUP($AB18,$AS$14:$BF$73,14,FALSE),"")</f>
        <v/>
      </c>
      <c r="AH18" s="124">
        <v>4</v>
      </c>
      <c r="AI18" s="50" t="str">
        <f>IFERROR(VLOOKUP(AJ18,Matrix!$1:$1048576,2,FALSE),"")</f>
        <v/>
      </c>
      <c r="AJ18" s="181" t="str">
        <f>IF($V$87="","-",IF($BB$76=4,$AS$76,IF($BB$77=4,$AS$77,IF($BB$78=4,$AS$78,IF($BB$79=4,$AS$79,IF($BB$80=4,$AS$80,IF($BB$81=4,$AS$81,IF($BB$82=4,$AS$82,IF($BB$83=4,$AS$83,IF($BB$84=4,$AS$84,IF($BB$85=4,$AS$85,IF($BB$86=4,$AS$86,IF($BB$87=4,$AS$87,"")))))))))))))</f>
        <v>-</v>
      </c>
      <c r="AK18" s="27" t="str">
        <f t="shared" si="6"/>
        <v/>
      </c>
      <c r="AL18" s="18" t="str">
        <f t="shared" si="0"/>
        <v/>
      </c>
      <c r="AM18" s="18" t="str">
        <f t="shared" si="1"/>
        <v/>
      </c>
      <c r="AN18" s="18" t="str">
        <f t="shared" si="2"/>
        <v/>
      </c>
      <c r="AO18" s="18" t="str">
        <f t="shared" si="7"/>
        <v>A</v>
      </c>
      <c r="AR18" s="5" t="s">
        <v>3</v>
      </c>
      <c r="AS18" s="5" t="str">
        <f>S15</f>
        <v>Tsjechië</v>
      </c>
      <c r="AT18" s="54">
        <f>IF($V15&gt;$U15,3,IF($V15=$U15,1,0))</f>
        <v>1</v>
      </c>
      <c r="AU18" s="54">
        <f>IF($U39&gt;$V39,3,IF($U39=$V39,1,0))</f>
        <v>1</v>
      </c>
      <c r="AV18" s="54">
        <f>IF($U68&gt;$V68,3,IF($U68=$V68,1,0))</f>
        <v>1</v>
      </c>
      <c r="AW18" s="14">
        <f t="shared" si="8"/>
        <v>3</v>
      </c>
      <c r="AX18" s="14">
        <f>V15</f>
        <v>0</v>
      </c>
      <c r="AY18" s="14">
        <f>U39</f>
        <v>0</v>
      </c>
      <c r="AZ18" s="14">
        <f>U68</f>
        <v>0</v>
      </c>
      <c r="BA18" s="14">
        <f t="shared" si="9"/>
        <v>0</v>
      </c>
      <c r="BB18" s="14">
        <f>U15</f>
        <v>0</v>
      </c>
      <c r="BC18" s="14">
        <f>V39</f>
        <v>0</v>
      </c>
      <c r="BD18" s="14">
        <f>V68</f>
        <v>0</v>
      </c>
      <c r="BE18" s="14">
        <f t="shared" si="10"/>
        <v>0</v>
      </c>
      <c r="BF18" s="14">
        <f t="shared" si="3"/>
        <v>0</v>
      </c>
      <c r="BG18" s="14">
        <f t="shared" si="11"/>
        <v>0</v>
      </c>
      <c r="BH18" s="14">
        <f t="shared" si="4"/>
        <v>0</v>
      </c>
      <c r="BI18" s="14">
        <v>2.0000000000000001E-4</v>
      </c>
      <c r="BJ18" s="14">
        <f t="shared" si="5"/>
        <v>3.0002</v>
      </c>
      <c r="BK18" s="14">
        <f>IFERROR(_xlfn.RANK.AVG($BJ$18,$BJ$15:$BJ$18,0),"")</f>
        <v>3</v>
      </c>
      <c r="BL18" s="5" t="str">
        <f>IF(V69="","-",IF(BK15=4,AS15,IF(BK18=4,AS18,IF(BK16=4,AS16,IF(BK17=4,AS17,"")))))</f>
        <v>-</v>
      </c>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row>
    <row r="19" spans="4:112" ht="18" customHeight="1">
      <c r="D19" s="40">
        <v>46186</v>
      </c>
      <c r="E19" s="40" t="s">
        <v>66</v>
      </c>
      <c r="F19" s="40" t="s">
        <v>43</v>
      </c>
      <c r="H19" s="24" t="s">
        <v>125</v>
      </c>
      <c r="J19" s="30" t="s">
        <v>10</v>
      </c>
      <c r="K19" s="31">
        <v>1</v>
      </c>
      <c r="M19" s="17" t="e" vm="11">
        <v>#VALUE!</v>
      </c>
      <c r="N19" s="17"/>
      <c r="O19" s="37" t="s">
        <v>86</v>
      </c>
      <c r="Q19" s="17" t="e" vm="12">
        <v>#VALUE!</v>
      </c>
      <c r="R19" s="17"/>
      <c r="S19" s="37" t="s">
        <v>41</v>
      </c>
      <c r="U19" s="71"/>
      <c r="V19" s="46"/>
      <c r="AH19" s="125">
        <v>5</v>
      </c>
      <c r="AI19" s="51" t="str">
        <f>IFERROR(VLOOKUP(AJ19,Matrix!$1:$1048576,2,FALSE),"")</f>
        <v/>
      </c>
      <c r="AJ19" s="181" t="str">
        <f>IF($V$87="","-",IF($BB$76=5,$AS$76,IF($BB$77=5,$AS$77,IF($BB$78=5,$AS$78,IF($BB$79=5,$AS$79,IF($BB$80=5,$AS$80,IF($BB$81=5,$AS$81,IF($BB$82=5,$AS$82,IF($BB$83=5,$AS$83,IF($BB$84=5,$AS$84,IF($BB$85=5,$AS$85,IF($BB$86=5,$AS$86,IF($BB$87=5,$AS$87,"")))))))))))))</f>
        <v>-</v>
      </c>
      <c r="AK19" s="47" t="str">
        <f t="shared" si="6"/>
        <v/>
      </c>
      <c r="AL19" s="48" t="str">
        <f t="shared" si="0"/>
        <v/>
      </c>
      <c r="AM19" s="48" t="str">
        <f t="shared" si="1"/>
        <v/>
      </c>
      <c r="AN19" s="48" t="str">
        <f t="shared" si="2"/>
        <v/>
      </c>
      <c r="AO19" s="48" t="str">
        <f t="shared" si="7"/>
        <v>A</v>
      </c>
      <c r="AT19" s="54"/>
      <c r="AU19" s="54"/>
      <c r="AV19" s="5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row>
    <row r="20" spans="4:112" ht="18" customHeight="1">
      <c r="D20" s="39">
        <v>46187</v>
      </c>
      <c r="E20" s="39" t="s">
        <v>67</v>
      </c>
      <c r="F20" s="39" t="s">
        <v>114</v>
      </c>
      <c r="H20" s="25" t="s">
        <v>126</v>
      </c>
      <c r="J20" s="28" t="s">
        <v>11</v>
      </c>
      <c r="K20" s="29">
        <v>1</v>
      </c>
      <c r="M20" s="18" t="e" vm="13">
        <v>#VALUE!</v>
      </c>
      <c r="N20" s="18"/>
      <c r="O20" s="36" t="s">
        <v>87</v>
      </c>
      <c r="Q20" s="18" t="e" vm="14">
        <v>#VALUE!</v>
      </c>
      <c r="R20" s="18"/>
      <c r="S20" s="36" t="s">
        <v>88</v>
      </c>
      <c r="U20" s="71"/>
      <c r="V20" s="46"/>
      <c r="Z20" s="59" t="s">
        <v>4</v>
      </c>
      <c r="AA20" s="60"/>
      <c r="AB20" s="133" t="s">
        <v>160</v>
      </c>
      <c r="AC20" s="61" t="s">
        <v>161</v>
      </c>
      <c r="AD20" s="62" t="s">
        <v>158</v>
      </c>
      <c r="AE20" s="62" t="s">
        <v>159</v>
      </c>
      <c r="AF20" s="63" t="s">
        <v>162</v>
      </c>
      <c r="AH20" s="124">
        <v>6</v>
      </c>
      <c r="AI20" s="50" t="str">
        <f>IFERROR(VLOOKUP(AJ20,Matrix!$1:$1048576,2,FALSE),"")</f>
        <v/>
      </c>
      <c r="AJ20" s="181" t="str">
        <f>IF($V$87="","-",IF($BB$76=6,$AS$76,IF($BB$77=6,$AS$77,IF($BB$78=6,$AS$78,IF($BB$79=6,$AS$79,IF($BB$80=6,$AS$80,IF($BB$81=6,$AS$81,IF($BB$82=6,$AS$82,IF($BB$83=6,$AS$83,IF($BB$84=6,$AS$84,IF($BB$85=6,$AS$85,IF($BB$86=6,$AS$86,IF($BB$87=6,$AS$87,"")))))))))))))</f>
        <v>-</v>
      </c>
      <c r="AK20" s="27" t="str">
        <f t="shared" si="6"/>
        <v/>
      </c>
      <c r="AL20" s="18" t="str">
        <f t="shared" si="0"/>
        <v/>
      </c>
      <c r="AM20" s="18" t="str">
        <f t="shared" si="1"/>
        <v/>
      </c>
      <c r="AN20" s="18" t="str">
        <f t="shared" si="2"/>
        <v/>
      </c>
      <c r="AO20" s="18" t="str">
        <f t="shared" si="7"/>
        <v>A</v>
      </c>
      <c r="AR20" s="5" t="s">
        <v>4</v>
      </c>
      <c r="AS20" s="5" t="str">
        <f>O16</f>
        <v>Canada</v>
      </c>
      <c r="AT20" s="54">
        <f>IF($U16&gt;$V16,3,IF($U16=$V16,1,0))</f>
        <v>1</v>
      </c>
      <c r="AU20" s="54">
        <f>IF($U41&gt;$V41,3,IF($U41=$V41,1,0))</f>
        <v>1</v>
      </c>
      <c r="AV20" s="54">
        <f>IF($V64&gt;$U64,3,IF($U64=$V64,1,0))</f>
        <v>1</v>
      </c>
      <c r="AW20" s="14">
        <f t="shared" si="8"/>
        <v>3</v>
      </c>
      <c r="AX20" s="14">
        <f>U16</f>
        <v>0</v>
      </c>
      <c r="AY20" s="14">
        <f>U41</f>
        <v>0</v>
      </c>
      <c r="AZ20" s="14">
        <f>V64</f>
        <v>0</v>
      </c>
      <c r="BA20" s="14">
        <f t="shared" si="9"/>
        <v>0</v>
      </c>
      <c r="BB20" s="14">
        <f>V16</f>
        <v>0</v>
      </c>
      <c r="BC20" s="14">
        <f>V41</f>
        <v>0</v>
      </c>
      <c r="BD20" s="14">
        <f>U64</f>
        <v>0</v>
      </c>
      <c r="BE20" s="14">
        <f t="shared" si="10"/>
        <v>0</v>
      </c>
      <c r="BF20" s="14">
        <f t="shared" si="3"/>
        <v>0</v>
      </c>
      <c r="BG20" s="14">
        <f t="shared" si="11"/>
        <v>0</v>
      </c>
      <c r="BH20" s="14">
        <f t="shared" si="4"/>
        <v>0</v>
      </c>
      <c r="BI20" s="14">
        <v>4.0000000000000002E-4</v>
      </c>
      <c r="BJ20" s="14">
        <f t="shared" si="5"/>
        <v>3.0004</v>
      </c>
      <c r="BK20" s="14">
        <f>IFERROR(_xlfn.RANK.AVG($BJ$20,$BJ$20:$BJ$23,0),"")</f>
        <v>1</v>
      </c>
      <c r="BL20" s="5" t="str">
        <f>IF(V65="","-",IF(BK20=1,AS20,IF(BK23=1,AS23,IF(BK21=1,AS21,IF(BK22=1,AS22,"")))))</f>
        <v>-</v>
      </c>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row>
    <row r="21" spans="4:112" ht="18" customHeight="1">
      <c r="D21" s="40">
        <v>46187</v>
      </c>
      <c r="E21" s="40" t="s">
        <v>67</v>
      </c>
      <c r="F21" s="40" t="s">
        <v>112</v>
      </c>
      <c r="H21" s="24" t="s">
        <v>127</v>
      </c>
      <c r="J21" s="30" t="s">
        <v>11</v>
      </c>
      <c r="K21" s="31">
        <v>1</v>
      </c>
      <c r="M21" s="17" t="e" vm="15">
        <v>#VALUE!</v>
      </c>
      <c r="N21" s="17"/>
      <c r="O21" s="37" t="s">
        <v>89</v>
      </c>
      <c r="Q21" s="17" t="e" vm="16">
        <v>#VALUE!</v>
      </c>
      <c r="R21" s="17"/>
      <c r="S21" s="37" t="s">
        <v>46</v>
      </c>
      <c r="U21" s="71"/>
      <c r="V21" s="46"/>
      <c r="Z21" s="125">
        <v>1</v>
      </c>
      <c r="AA21" s="49" t="str">
        <f>IFERROR(VLOOKUP(AB21,Matrix!$1:$1048576,2,FALSE),"")</f>
        <v/>
      </c>
      <c r="AB21" s="181" t="str">
        <f>IF($V$65="","-",IF($BK$20=1,$AS$20,IF($BK$23=1,$AS$23,IF($BK$21=1,$AS$21,IF($BK$22=1,$AS$22,"")))))</f>
        <v>-</v>
      </c>
      <c r="AC21" s="47" t="str">
        <f>IFERROR(VLOOKUP($AB21,$AS$14:$AW$73,5,FALSE),"")</f>
        <v/>
      </c>
      <c r="AD21" s="48" t="str">
        <f>IFERROR(VLOOKUP($AB21,$AS$14:$BF$73,9,FALSE),"")</f>
        <v/>
      </c>
      <c r="AE21" s="48" t="str">
        <f>IFERROR(VLOOKUP($AB21,$AS$14:$BF$73,13,FALSE),"")</f>
        <v/>
      </c>
      <c r="AF21" s="48" t="str">
        <f>IFERROR(VLOOKUP($AB21,$AS$14:$BF$73,14,FALSE),"")</f>
        <v/>
      </c>
      <c r="AH21" s="123">
        <v>7</v>
      </c>
      <c r="AI21" s="51" t="str">
        <f>IFERROR(VLOOKUP(AJ21,Matrix!$1:$1048576,2,FALSE),"")</f>
        <v/>
      </c>
      <c r="AJ21" s="181" t="str">
        <f>IF($V$87="","-",IF($BB$76=7,$AS$76,IF($BB$77=7,$AS$77,IF($BB$78=7,$AS$78,IF($BB$79=7,$AS$79,IF($BB$80=7,$AS$80,IF($BB$81=7,$AS$81,IF($BB$82=7,$AS$82,IF($BB$83=7,$AS$83,IF($BB$84=7,$AS$84,IF($BB$85=7,$AS$85,IF($BB$86=7,$AS$86,IF($BB$87=7,$AS$87,"")))))))))))))</f>
        <v>-</v>
      </c>
      <c r="AK21" s="26" t="str">
        <f t="shared" si="6"/>
        <v/>
      </c>
      <c r="AL21" s="17" t="str">
        <f t="shared" si="0"/>
        <v/>
      </c>
      <c r="AM21" s="17" t="str">
        <f t="shared" si="1"/>
        <v/>
      </c>
      <c r="AN21" s="17" t="str">
        <f t="shared" si="2"/>
        <v/>
      </c>
      <c r="AO21" s="17" t="str">
        <f t="shared" si="7"/>
        <v>A</v>
      </c>
      <c r="AR21" s="5" t="s">
        <v>4</v>
      </c>
      <c r="AS21" s="5" t="str">
        <f>S16</f>
        <v>Bosnië-Herzegovina</v>
      </c>
      <c r="AT21" s="54">
        <f>IF($V16&gt;$U16,3,IF($U16=$V16,1,0))</f>
        <v>1</v>
      </c>
      <c r="AU21" s="54">
        <f>IF($V40&gt;$U40,3,IF($U40=$V40,1,0))</f>
        <v>1</v>
      </c>
      <c r="AV21" s="54">
        <f>IF($U65&gt;$V65,3,IF($U65=$V65,1,0))</f>
        <v>1</v>
      </c>
      <c r="AW21" s="14">
        <f t="shared" si="8"/>
        <v>3</v>
      </c>
      <c r="AX21" s="14">
        <f>V16</f>
        <v>0</v>
      </c>
      <c r="AY21" s="14">
        <f>V40</f>
        <v>0</v>
      </c>
      <c r="AZ21" s="14">
        <f>U65</f>
        <v>0</v>
      </c>
      <c r="BA21" s="14">
        <f t="shared" si="9"/>
        <v>0</v>
      </c>
      <c r="BB21" s="14">
        <f>U16</f>
        <v>0</v>
      </c>
      <c r="BC21" s="14">
        <f>U40</f>
        <v>0</v>
      </c>
      <c r="BD21" s="14">
        <f>V65</f>
        <v>0</v>
      </c>
      <c r="BE21" s="14">
        <f t="shared" si="10"/>
        <v>0</v>
      </c>
      <c r="BF21" s="14">
        <f t="shared" si="3"/>
        <v>0</v>
      </c>
      <c r="BG21" s="14">
        <f t="shared" si="11"/>
        <v>0</v>
      </c>
      <c r="BH21" s="14">
        <f t="shared" si="4"/>
        <v>0</v>
      </c>
      <c r="BI21" s="14">
        <v>2.0000000000000001E-4</v>
      </c>
      <c r="BJ21" s="14">
        <f t="shared" si="5"/>
        <v>3.0002</v>
      </c>
      <c r="BK21" s="14">
        <f>IFERROR(_xlfn.RANK.AVG($BJ$21,$BJ$20:$BJ$23,0),"")</f>
        <v>3</v>
      </c>
      <c r="BL21" s="5" t="str">
        <f>IF(V65="","-",IF(BK20=2,AS20,IF(BK23=2,AS23,IF(BK21=2,AS21,IF(BK22=2,AS22,"")))))</f>
        <v>-</v>
      </c>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row>
    <row r="22" spans="4:112" ht="18" customHeight="1" thickBot="1">
      <c r="D22" s="39">
        <v>46187</v>
      </c>
      <c r="E22" s="39" t="s">
        <v>67</v>
      </c>
      <c r="F22" s="39" t="s">
        <v>115</v>
      </c>
      <c r="H22" s="25" t="s">
        <v>128</v>
      </c>
      <c r="J22" s="28" t="s">
        <v>13</v>
      </c>
      <c r="K22" s="29">
        <v>1</v>
      </c>
      <c r="M22" s="18" t="e" vm="17">
        <v>#VALUE!</v>
      </c>
      <c r="N22" s="18"/>
      <c r="O22" s="36" t="s">
        <v>37</v>
      </c>
      <c r="Q22" s="18" t="e" vm="18">
        <v>#VALUE!</v>
      </c>
      <c r="R22" s="18"/>
      <c r="S22" s="36" t="s">
        <v>90</v>
      </c>
      <c r="U22" s="71"/>
      <c r="V22" s="46"/>
      <c r="Z22" s="124">
        <v>2</v>
      </c>
      <c r="AA22" s="50" t="str">
        <f>IFERROR(VLOOKUP(AB22,Matrix!$1:$1048576,2,FALSE),"")</f>
        <v/>
      </c>
      <c r="AB22" s="181" t="str">
        <f>IF($V$65="","-",IF($BK$20=2,$AS$20,IF($BK$23=2,$AS$23,IF($BK$21=2,$AS$21,IF($BK$22=2,$AS$22,"")))))</f>
        <v>-</v>
      </c>
      <c r="AC22" s="27" t="str">
        <f>IFERROR(VLOOKUP($AB22,$AS$15:$AW$73,5,FALSE),"")</f>
        <v/>
      </c>
      <c r="AD22" s="18" t="str">
        <f>IFERROR(VLOOKUP($AB22,$AS$14:$BF$73,9,FALSE),"")</f>
        <v/>
      </c>
      <c r="AE22" s="18" t="str">
        <f>IFERROR(VLOOKUP($AB22,$AS$14:$BF$73,13,FALSE),"")</f>
        <v/>
      </c>
      <c r="AF22" s="18" t="str">
        <f>IFERROR(VLOOKUP($AB22,$AS$14:$BF$73,14,FALSE),"")</f>
        <v/>
      </c>
      <c r="AH22" s="126">
        <v>8</v>
      </c>
      <c r="AI22" s="121" t="str">
        <f>IFERROR(VLOOKUP(AJ22,Matrix!$1:$1048576,2,FALSE),"")</f>
        <v/>
      </c>
      <c r="AJ22" s="183" t="str">
        <f>IF($V$87="","-",IF($BB$76=8,$AS$76,IF($BB$77=8,$AS$77,IF($BB$78=8,$AS$78,IF($BB$79=8,$AS$79,IF($BB$80=8,$AS$80,IF($BB$81=8,$AS$81,IF($BB$82=8,$AS$82,IF($BB$83=8,$AS$83,IF($BB$84=8,$AS$84,IF($BB$85=8,$AS$85,IF($BB$86=8,$AS$86,IF($BB$87=8,$AS$87,"")))))))))))))</f>
        <v>-</v>
      </c>
      <c r="AK22" s="120" t="str">
        <f t="shared" si="6"/>
        <v/>
      </c>
      <c r="AL22" s="122" t="str">
        <f t="shared" si="0"/>
        <v/>
      </c>
      <c r="AM22" s="122" t="str">
        <f t="shared" si="1"/>
        <v/>
      </c>
      <c r="AN22" s="122" t="str">
        <f t="shared" si="2"/>
        <v/>
      </c>
      <c r="AO22" s="122" t="str">
        <f t="shared" si="7"/>
        <v>A</v>
      </c>
      <c r="AR22" s="5" t="s">
        <v>4</v>
      </c>
      <c r="AS22" s="5" t="str">
        <f>O19</f>
        <v>Qatar</v>
      </c>
      <c r="AT22" s="54">
        <f>IF($U19&gt;$V19,3,IF($U19=$V19,1,0))</f>
        <v>1</v>
      </c>
      <c r="AU22" s="54">
        <f>IF($V41&gt;$U41,3,IF($U41=$V41,1,0))</f>
        <v>1</v>
      </c>
      <c r="AV22" s="54">
        <f>IF($V65&gt;$U65,3,IF($U65=$V65,1,0))</f>
        <v>1</v>
      </c>
      <c r="AW22" s="14">
        <f t="shared" si="8"/>
        <v>3</v>
      </c>
      <c r="AX22" s="14">
        <f>U19</f>
        <v>0</v>
      </c>
      <c r="AY22" s="14">
        <f>V41</f>
        <v>0</v>
      </c>
      <c r="AZ22" s="14">
        <f>V65</f>
        <v>0</v>
      </c>
      <c r="BA22" s="14">
        <f t="shared" si="9"/>
        <v>0</v>
      </c>
      <c r="BB22" s="14">
        <f>V19</f>
        <v>0</v>
      </c>
      <c r="BC22" s="14">
        <f>U41</f>
        <v>0</v>
      </c>
      <c r="BD22" s="14">
        <f>U65</f>
        <v>0</v>
      </c>
      <c r="BE22" s="14">
        <f t="shared" si="10"/>
        <v>0</v>
      </c>
      <c r="BF22" s="14">
        <f t="shared" si="3"/>
        <v>0</v>
      </c>
      <c r="BG22" s="14">
        <f t="shared" si="11"/>
        <v>0</v>
      </c>
      <c r="BH22" s="14">
        <f t="shared" si="4"/>
        <v>0</v>
      </c>
      <c r="BI22" s="14">
        <v>1E-4</v>
      </c>
      <c r="BJ22" s="14">
        <f t="shared" si="5"/>
        <v>3.0001000000000002</v>
      </c>
      <c r="BK22" s="14">
        <f>IFERROR(_xlfn.RANK.AVG($BJ$22,$BJ$20:$BJ$23,0),"")</f>
        <v>4</v>
      </c>
      <c r="BL22" s="5" t="str">
        <f>IF(V65="","-",IF(BK20=3,AS20,IF(BK23=3,AS23,IF(BK21=3,AS21,IF(BK22=3,AS22,"")))))</f>
        <v>-</v>
      </c>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row>
    <row r="23" spans="4:112" ht="18" customHeight="1">
      <c r="D23" s="40">
        <v>46187</v>
      </c>
      <c r="E23" s="40" t="s">
        <v>67</v>
      </c>
      <c r="F23" s="40" t="s">
        <v>116</v>
      </c>
      <c r="H23" s="24" t="s">
        <v>129</v>
      </c>
      <c r="J23" s="30" t="s">
        <v>14</v>
      </c>
      <c r="K23" s="31">
        <v>1</v>
      </c>
      <c r="M23" s="17" t="e" vm="19">
        <v>#VALUE!</v>
      </c>
      <c r="N23" s="17"/>
      <c r="O23" s="37" t="s">
        <v>31</v>
      </c>
      <c r="Q23" s="17" t="e" vm="20">
        <v>#VALUE!</v>
      </c>
      <c r="R23" s="17"/>
      <c r="S23" s="37" t="s">
        <v>91</v>
      </c>
      <c r="U23" s="71"/>
      <c r="V23" s="46"/>
      <c r="Z23" s="129">
        <v>3</v>
      </c>
      <c r="AA23" s="51" t="str">
        <f>IFERROR(VLOOKUP(AB23,Matrix!$1:$1048576,2,FALSE),"")</f>
        <v/>
      </c>
      <c r="AB23" s="181" t="str">
        <f>IF($V$65="","-",IF($BK$20=3,$AS$20,IF($BK$23=3,$AS$23,IF($BK$21=3,$AS$21,IF($BK$22=3,$AS$22,"")))))</f>
        <v>-</v>
      </c>
      <c r="AC23" s="26" t="str">
        <f>IFERROR(VLOOKUP($AB23,$AS$16:$AW$73,5,FALSE),"")</f>
        <v/>
      </c>
      <c r="AD23" s="17" t="str">
        <f>IFERROR(VLOOKUP($AB23,$AS$14:$BF$73,9,FALSE),"")</f>
        <v/>
      </c>
      <c r="AE23" s="17" t="str">
        <f>IFERROR(VLOOKUP($AB23,$AS$14:$BF$73,13,FALSE),"")</f>
        <v/>
      </c>
      <c r="AF23" s="17" t="str">
        <f>IFERROR(VLOOKUP($AB23,$AS$14:$BF$73,14,FALSE),"")</f>
        <v/>
      </c>
      <c r="AH23" s="127">
        <v>9</v>
      </c>
      <c r="AI23" s="51" t="str">
        <f>IFERROR(VLOOKUP(AJ23,Matrix!$1:$1048576,2,FALSE),"")</f>
        <v/>
      </c>
      <c r="AJ23" s="184" t="str">
        <f>IF($V$87="","-",IF($BB$76=9,$AS$76,IF($BB$77=9,$AS$77,IF($BB$78=9,$AS$78,IF($BB$79=9,$AS$79,IF($BB$80=9,$AS$80,IF($BB$81=9,$AS$81,IF($BB$82=9,$AS$82,IF($BB$83=9,$AS$83,IF($BB$84=9,$AS$84,IF($BB$85=9,$AS$85,IF($BB$86=9,$AS$86,IF($BB$87=9,$AS$87,"")))))))))))))</f>
        <v>-</v>
      </c>
      <c r="AK23" s="26" t="str">
        <f t="shared" si="6"/>
        <v/>
      </c>
      <c r="AL23" s="17" t="str">
        <f t="shared" si="0"/>
        <v/>
      </c>
      <c r="AM23" s="17" t="str">
        <f t="shared" si="1"/>
        <v/>
      </c>
      <c r="AN23" s="17" t="str">
        <f t="shared" si="2"/>
        <v/>
      </c>
      <c r="AO23" s="17" t="str">
        <f t="shared" si="7"/>
        <v>A</v>
      </c>
      <c r="AR23" s="5" t="s">
        <v>4</v>
      </c>
      <c r="AS23" s="5" t="str">
        <f>S19</f>
        <v>Zwitserland</v>
      </c>
      <c r="AT23" s="54">
        <f>IF($V19&gt;$U19,3,IF($U19=$V19,1,0))</f>
        <v>1</v>
      </c>
      <c r="AU23" s="54">
        <f>IF($U40&gt;$V40,3,IF($U40=$V40,1,0))</f>
        <v>1</v>
      </c>
      <c r="AV23" s="54">
        <f>IF($U64&gt;$V64,3,IF($U64=$V64,1,0))</f>
        <v>1</v>
      </c>
      <c r="AW23" s="14">
        <f t="shared" si="8"/>
        <v>3</v>
      </c>
      <c r="AX23" s="14">
        <f>V19</f>
        <v>0</v>
      </c>
      <c r="AY23" s="14">
        <f>U40</f>
        <v>0</v>
      </c>
      <c r="AZ23" s="14">
        <f>U64</f>
        <v>0</v>
      </c>
      <c r="BA23" s="14">
        <f t="shared" si="9"/>
        <v>0</v>
      </c>
      <c r="BB23" s="14">
        <f>U19</f>
        <v>0</v>
      </c>
      <c r="BC23" s="14">
        <f>V40</f>
        <v>0</v>
      </c>
      <c r="BD23" s="14">
        <f>V64</f>
        <v>0</v>
      </c>
      <c r="BE23" s="14">
        <f t="shared" si="10"/>
        <v>0</v>
      </c>
      <c r="BF23" s="14">
        <f t="shared" si="3"/>
        <v>0</v>
      </c>
      <c r="BG23" s="14">
        <f t="shared" si="11"/>
        <v>0</v>
      </c>
      <c r="BH23" s="14">
        <f t="shared" si="4"/>
        <v>0</v>
      </c>
      <c r="BI23" s="14">
        <v>2.9999999999999997E-4</v>
      </c>
      <c r="BJ23" s="14">
        <f t="shared" si="5"/>
        <v>3.0003000000000002</v>
      </c>
      <c r="BK23" s="14">
        <f>IFERROR(_xlfn.RANK.AVG($BJ$23,$BJ$20:$BJ$23,0),"")</f>
        <v>2</v>
      </c>
      <c r="BL23" s="5" t="str">
        <f>IF(V65="","-",IF(BK20=4,AS20,IF(BK23=4,AS23,IF(BK21=4,AS21,IF(BK22=4,AS22,"")))))</f>
        <v>-</v>
      </c>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row>
    <row r="24" spans="4:112" ht="18" customHeight="1">
      <c r="D24" s="39">
        <v>46188</v>
      </c>
      <c r="E24" s="39" t="s">
        <v>68</v>
      </c>
      <c r="F24" s="39" t="s">
        <v>117</v>
      </c>
      <c r="H24" s="25" t="s">
        <v>130</v>
      </c>
      <c r="J24" s="28" t="s">
        <v>13</v>
      </c>
      <c r="K24" s="29">
        <v>1</v>
      </c>
      <c r="M24" s="18" t="e" vm="21">
        <v>#VALUE!</v>
      </c>
      <c r="N24" s="18"/>
      <c r="O24" s="36" t="s">
        <v>92</v>
      </c>
      <c r="Q24" s="18" t="e" vm="22">
        <v>#VALUE!</v>
      </c>
      <c r="R24" s="18"/>
      <c r="S24" s="36" t="s">
        <v>93</v>
      </c>
      <c r="U24" s="71"/>
      <c r="V24" s="46"/>
      <c r="Z24" s="128">
        <v>4</v>
      </c>
      <c r="AA24" s="50" t="str">
        <f>IFERROR(VLOOKUP(AB24,Matrix!$1:$1048576,2,FALSE),"")</f>
        <v/>
      </c>
      <c r="AB24" s="181" t="str">
        <f>IF($V$65="","-",IF($BK$20=4,$AS$20,IF($BK$23=4,$AS$23,IF($BK$21=4,$AS$21,IF($BK$22=4,$AS$22,"")))))</f>
        <v>-</v>
      </c>
      <c r="AC24" s="27" t="str">
        <f>IFERROR(VLOOKUP($AB24,$AS$17:$AW$73,5,FALSE),"")</f>
        <v/>
      </c>
      <c r="AD24" s="18" t="str">
        <f>IFERROR(VLOOKUP($AB24,$AS$14:$BF$73,9,FALSE),"")</f>
        <v/>
      </c>
      <c r="AE24" s="18" t="str">
        <f>IFERROR(VLOOKUP($AB24,$AS$14:$BF$73,13,FALSE),"")</f>
        <v/>
      </c>
      <c r="AF24" s="18" t="str">
        <f>IFERROR(VLOOKUP($AB24,$AS$14:$BF$73,14,FALSE),"")</f>
        <v/>
      </c>
      <c r="AH24" s="128">
        <v>10</v>
      </c>
      <c r="AI24" s="50" t="str">
        <f>IFERROR(VLOOKUP(AJ24,Matrix!$1:$1048576,2,FALSE),"")</f>
        <v/>
      </c>
      <c r="AJ24" s="181" t="str">
        <f>IF($V$87="","-",IF($BB$76=10,$AS$76,IF($BB$77=10,$AS$77,IF($BB$78=10,$AS$78,IF($BB$79=10,$AS$79,IF($BB$80=10,$AS$80,IF($BB$81=10,$AS$81,IF($BB$82=10,$AS$82,IF($BB$83=10,$AS$83,IF($BB$84=10,$AS$84,IF($BB$85=10,$AS$85,IF($BB$86=10,$AS$86,IF($BB$87=10,$AS$87,"")))))))))))))</f>
        <v>-</v>
      </c>
      <c r="AK24" s="27" t="str">
        <f t="shared" si="6"/>
        <v/>
      </c>
      <c r="AL24" s="18" t="str">
        <f t="shared" si="0"/>
        <v/>
      </c>
      <c r="AM24" s="18" t="str">
        <f t="shared" si="1"/>
        <v/>
      </c>
      <c r="AN24" s="18" t="str">
        <f t="shared" si="2"/>
        <v/>
      </c>
      <c r="AO24" s="18" t="str">
        <f t="shared" si="7"/>
        <v>A</v>
      </c>
      <c r="AT24" s="54"/>
      <c r="AU24" s="54"/>
      <c r="AV24" s="5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row>
    <row r="25" spans="4:112" ht="18" customHeight="1">
      <c r="D25" s="40">
        <v>46188</v>
      </c>
      <c r="E25" s="40" t="s">
        <v>68</v>
      </c>
      <c r="F25" s="40" t="s">
        <v>81</v>
      </c>
      <c r="H25" s="24" t="s">
        <v>131</v>
      </c>
      <c r="J25" s="30" t="s">
        <v>14</v>
      </c>
      <c r="K25" s="31">
        <v>1</v>
      </c>
      <c r="M25" s="17" t="e" vm="23">
        <f>IFERROR(VLOOKUP(O25,Matrix!$1:$1048576,2,FALSE),"")</f>
        <v>#VALUE!</v>
      </c>
      <c r="N25" s="17"/>
      <c r="O25" s="37" t="s">
        <v>1028</v>
      </c>
      <c r="Q25" s="17" t="e" vm="24">
        <v>#VALUE!</v>
      </c>
      <c r="R25" s="17"/>
      <c r="S25" s="37" t="s">
        <v>94</v>
      </c>
      <c r="U25" s="71"/>
      <c r="V25" s="46"/>
      <c r="AA25" s="15"/>
      <c r="AH25" s="127">
        <v>11</v>
      </c>
      <c r="AI25" s="51" t="str">
        <f>IFERROR(VLOOKUP(AJ25,Matrix!$1:$1048576,2,FALSE),"")</f>
        <v/>
      </c>
      <c r="AJ25" s="181" t="str">
        <f>IF($V$87="","-",IF($BB$76=11,$AS$76,IF($BB$77=11,$AS$77,IF($BB$78=11,$AS$78,IF($BB$79=11,$AS$79,IF($BB$80=11,$AS$80,IF($BB$81=11,$AS$81,IF($BB$82=11,$AS$82,IF($BB$83=11,$AS$83,IF($BB$84=11,$AS$84,IF($BB$85=11,$AS$85,IF($BB$86=11,$AS$86,IF($BB$87=11,$AS$87,"")))))))))))))</f>
        <v>-</v>
      </c>
      <c r="AK25" s="26" t="str">
        <f t="shared" si="6"/>
        <v/>
      </c>
      <c r="AL25" s="17" t="str">
        <f t="shared" si="0"/>
        <v/>
      </c>
      <c r="AM25" s="17" t="str">
        <f t="shared" si="1"/>
        <v/>
      </c>
      <c r="AN25" s="17" t="str">
        <f t="shared" si="2"/>
        <v/>
      </c>
      <c r="AO25" s="17" t="str">
        <f t="shared" si="7"/>
        <v>A</v>
      </c>
      <c r="AR25" s="5" t="s">
        <v>5</v>
      </c>
      <c r="AS25" s="5" t="str">
        <f>O20</f>
        <v>Brazilië</v>
      </c>
      <c r="AT25" s="54">
        <f>IF($U20&gt;$V20,3,IF($U20=$V20,1,0))</f>
        <v>1</v>
      </c>
      <c r="AU25" s="54">
        <f>IF($U46&gt;$V46,3,IF($U46=$V46,1,0))</f>
        <v>1</v>
      </c>
      <c r="AV25" s="54">
        <f>IF($V66&gt;$U66,3,IF($U66=$V66,1,0))</f>
        <v>1</v>
      </c>
      <c r="AW25" s="14">
        <f t="shared" si="8"/>
        <v>3</v>
      </c>
      <c r="AX25" s="14">
        <f>U20</f>
        <v>0</v>
      </c>
      <c r="AY25" s="14">
        <f>U46</f>
        <v>0</v>
      </c>
      <c r="AZ25" s="14">
        <f>V66</f>
        <v>0</v>
      </c>
      <c r="BA25" s="14">
        <f t="shared" si="9"/>
        <v>0</v>
      </c>
      <c r="BB25" s="14">
        <f>V20</f>
        <v>0</v>
      </c>
      <c r="BC25" s="14">
        <f>V46</f>
        <v>0</v>
      </c>
      <c r="BD25" s="14">
        <f>U66</f>
        <v>0</v>
      </c>
      <c r="BE25" s="14">
        <f t="shared" si="10"/>
        <v>0</v>
      </c>
      <c r="BF25" s="14">
        <f t="shared" si="3"/>
        <v>0</v>
      </c>
      <c r="BG25" s="14">
        <f t="shared" si="11"/>
        <v>0</v>
      </c>
      <c r="BH25" s="14">
        <f t="shared" si="4"/>
        <v>0</v>
      </c>
      <c r="BI25" s="14">
        <v>4.0000000000000002E-4</v>
      </c>
      <c r="BJ25" s="14">
        <f t="shared" si="5"/>
        <v>3.0004</v>
      </c>
      <c r="BK25" s="14">
        <f>IFERROR(_xlfn.RANK.AVG($BJ$25,$BJ$25:$BJ$28,0),"")</f>
        <v>1</v>
      </c>
      <c r="BL25" s="5" t="str">
        <f>IF(V79="","-",IF(BK25=1,AS25,IF(BK28=1,AS28,IF(BK26=1,AS26,IF(BK27=1,AS27,"")))))</f>
        <v>-</v>
      </c>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row>
    <row r="26" spans="4:112" ht="18" customHeight="1">
      <c r="D26" s="39">
        <v>46188</v>
      </c>
      <c r="E26" s="39" t="s">
        <v>68</v>
      </c>
      <c r="F26" s="39" t="s">
        <v>44</v>
      </c>
      <c r="H26" s="25" t="s">
        <v>132</v>
      </c>
      <c r="J26" s="28" t="s">
        <v>137</v>
      </c>
      <c r="K26" s="29">
        <v>1</v>
      </c>
      <c r="M26" s="18" t="e" vm="25">
        <v>#VALUE!</v>
      </c>
      <c r="N26" s="18"/>
      <c r="O26" s="36" t="s">
        <v>36</v>
      </c>
      <c r="Q26" s="18" t="e" vm="26">
        <v>#VALUE!</v>
      </c>
      <c r="R26" s="18"/>
      <c r="S26" s="36" t="s">
        <v>95</v>
      </c>
      <c r="U26" s="71"/>
      <c r="V26" s="46"/>
      <c r="Z26" s="52" t="s">
        <v>5</v>
      </c>
      <c r="AA26" s="21"/>
      <c r="AB26" s="133" t="s">
        <v>160</v>
      </c>
      <c r="AC26" s="19" t="s">
        <v>161</v>
      </c>
      <c r="AD26" s="20" t="s">
        <v>158</v>
      </c>
      <c r="AE26" s="20" t="s">
        <v>159</v>
      </c>
      <c r="AF26" s="22" t="s">
        <v>162</v>
      </c>
      <c r="AH26" s="128">
        <v>12</v>
      </c>
      <c r="AI26" s="50" t="str">
        <f>IFERROR(VLOOKUP(AJ26,Matrix!$1:$1048576,2,FALSE),"")</f>
        <v/>
      </c>
      <c r="AJ26" s="182" t="str">
        <f>IF($V$87="","-",IF($BB$76=12,$AS$76,IF($BB$77=12,$AS$77,IF($BB$78=12,$AS$78,IF($BB$79=12,$AS$79,IF($BB$80=12,$AS$80,IF($BB$81=12,$AS$81,IF($BB$82=12,$AS$82,IF($BB$83=12,$AS$83,IF($BB$84=12,$AS$84,IF($BB$85=12,$AS$85,IF($BB$86=12,$AS$86,IF($BB$87=12,$AS$87,"")))))))))))))</f>
        <v>-</v>
      </c>
      <c r="AK26" s="27" t="str">
        <f t="shared" si="6"/>
        <v/>
      </c>
      <c r="AL26" s="18" t="str">
        <f t="shared" si="0"/>
        <v/>
      </c>
      <c r="AM26" s="18" t="str">
        <f t="shared" si="1"/>
        <v/>
      </c>
      <c r="AN26" s="18" t="str">
        <f t="shared" si="2"/>
        <v/>
      </c>
      <c r="AO26" s="18" t="str">
        <f t="shared" si="7"/>
        <v>A</v>
      </c>
      <c r="AR26" s="5" t="s">
        <v>5</v>
      </c>
      <c r="AS26" s="5" t="str">
        <f>O21</f>
        <v>Haïti</v>
      </c>
      <c r="AT26" s="54">
        <f>IF($U21&gt;$V21,3,IF($U21=$V21,1,0))</f>
        <v>1</v>
      </c>
      <c r="AU26" s="54">
        <f>IF($V46&gt;$U46,3,IF($U46=$V46,1,0))</f>
        <v>1</v>
      </c>
      <c r="AV26" s="54">
        <f>IF($V67&gt;$U67,3,IF($U67=$V67,1,0))</f>
        <v>1</v>
      </c>
      <c r="AW26" s="14">
        <f t="shared" si="8"/>
        <v>3</v>
      </c>
      <c r="AX26" s="14">
        <f>U21</f>
        <v>0</v>
      </c>
      <c r="AY26" s="14">
        <f>V46</f>
        <v>0</v>
      </c>
      <c r="AZ26" s="14">
        <f>V67</f>
        <v>0</v>
      </c>
      <c r="BA26" s="14">
        <f t="shared" si="9"/>
        <v>0</v>
      </c>
      <c r="BB26" s="14">
        <f>V21</f>
        <v>0</v>
      </c>
      <c r="BC26" s="14">
        <f>U46</f>
        <v>0</v>
      </c>
      <c r="BD26" s="14">
        <f>U67</f>
        <v>0</v>
      </c>
      <c r="BE26" s="14">
        <f t="shared" si="10"/>
        <v>0</v>
      </c>
      <c r="BF26" s="14">
        <f t="shared" si="3"/>
        <v>0</v>
      </c>
      <c r="BG26" s="14">
        <f t="shared" si="11"/>
        <v>0</v>
      </c>
      <c r="BH26" s="14">
        <f t="shared" si="4"/>
        <v>0</v>
      </c>
      <c r="BI26" s="14">
        <v>1E-4</v>
      </c>
      <c r="BJ26" s="14">
        <f t="shared" si="5"/>
        <v>3.0001000000000002</v>
      </c>
      <c r="BK26" s="14">
        <f>IFERROR(_xlfn.RANK.AVG($BJ$26,$BJ$25:$BJ$28,0),"")</f>
        <v>4</v>
      </c>
      <c r="BL26" s="5" t="str">
        <f>IF(V79="","-",IF(BK25=2,AS25,IF(BK28=2,AS28,IF(BK26=2,AS26,IF(BK27=2,AS27,"")))))</f>
        <v>-</v>
      </c>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row>
    <row r="27" spans="4:112" ht="18" customHeight="1">
      <c r="D27" s="40">
        <v>46188</v>
      </c>
      <c r="E27" s="40" t="s">
        <v>68</v>
      </c>
      <c r="F27" s="40" t="s">
        <v>43</v>
      </c>
      <c r="H27" s="24" t="s">
        <v>133</v>
      </c>
      <c r="J27" s="30" t="s">
        <v>136</v>
      </c>
      <c r="K27" s="31">
        <v>1</v>
      </c>
      <c r="M27" s="17" t="e" vm="27">
        <v>#VALUE!</v>
      </c>
      <c r="N27" s="17"/>
      <c r="O27" s="37" t="s">
        <v>38</v>
      </c>
      <c r="Q27" s="17" t="e" vm="28">
        <v>#VALUE!</v>
      </c>
      <c r="R27" s="17"/>
      <c r="S27" s="37" t="s">
        <v>118</v>
      </c>
      <c r="U27" s="71"/>
      <c r="V27" s="46"/>
      <c r="Z27" s="125">
        <v>1</v>
      </c>
      <c r="AA27" s="49" t="str">
        <f>IFERROR(VLOOKUP(AB27,Matrix!$1:$1048576,2,FALSE),"")</f>
        <v/>
      </c>
      <c r="AB27" s="181" t="str">
        <f>IF($V$67="","-",IF($BK$25=1,$AS$25,IF($BK$28=1,$AS$28,IF($BK$26=1,$AS$26,IF($BK$27=1,$AS$27,"")))))</f>
        <v>-</v>
      </c>
      <c r="AC27" s="47" t="str">
        <f>IFERROR(VLOOKUP($AB27,$AS$14:$AW$73,5,FALSE),"")</f>
        <v/>
      </c>
      <c r="AD27" s="48" t="str">
        <f>IFERROR(VLOOKUP($AB27,$AS$14:$BF$73,9,FALSE),"")</f>
        <v/>
      </c>
      <c r="AE27" s="48" t="str">
        <f>IFERROR(VLOOKUP($AB27,$AS$14:$BF$73,13,FALSE),"")</f>
        <v/>
      </c>
      <c r="AF27" s="48" t="str">
        <f>IFERROR(VLOOKUP($AB27,$AS$14:$BF$73,14,FALSE),"")</f>
        <v/>
      </c>
      <c r="AR27" s="5" t="s">
        <v>5</v>
      </c>
      <c r="AS27" s="5" t="str">
        <f>S20</f>
        <v>Marokko</v>
      </c>
      <c r="AT27" s="54">
        <f>IF($V20&gt;$U20,3,IF($U20=$V20,1,0))</f>
        <v>1</v>
      </c>
      <c r="AU27" s="54">
        <f>IF($V45&gt;$U45,3,IF($U45=$V45,1,0))</f>
        <v>1</v>
      </c>
      <c r="AV27" s="54">
        <f>IF($U67&gt;$V67,3,IF($U67=$V67,1,0))</f>
        <v>1</v>
      </c>
      <c r="AW27" s="14">
        <f t="shared" si="8"/>
        <v>3</v>
      </c>
      <c r="AX27" s="14">
        <f>V20</f>
        <v>0</v>
      </c>
      <c r="AY27" s="14">
        <f>V45</f>
        <v>0</v>
      </c>
      <c r="AZ27" s="14">
        <f>U67</f>
        <v>0</v>
      </c>
      <c r="BA27" s="14">
        <f t="shared" si="9"/>
        <v>0</v>
      </c>
      <c r="BB27" s="14">
        <f>U20</f>
        <v>0</v>
      </c>
      <c r="BC27" s="14">
        <f>U45</f>
        <v>0</v>
      </c>
      <c r="BD27" s="14">
        <f>V67</f>
        <v>0</v>
      </c>
      <c r="BE27" s="14">
        <f t="shared" si="10"/>
        <v>0</v>
      </c>
      <c r="BF27" s="14">
        <f t="shared" si="3"/>
        <v>0</v>
      </c>
      <c r="BG27" s="14">
        <f t="shared" si="11"/>
        <v>0</v>
      </c>
      <c r="BH27" s="14">
        <f t="shared" si="4"/>
        <v>0</v>
      </c>
      <c r="BI27" s="14">
        <v>2.9999999999999997E-4</v>
      </c>
      <c r="BJ27" s="14">
        <f t="shared" si="5"/>
        <v>3.0003000000000002</v>
      </c>
      <c r="BK27" s="14">
        <f>IFERROR(_xlfn.RANK.AVG($BJ$27,$BJ$25:$BJ$28,0),"")</f>
        <v>2</v>
      </c>
      <c r="BL27" s="5" t="str">
        <f>IF(V79="","-",IF(BK25=3,AS25,IF(BK28=3,AS28,IF(BK26=3,AS26,IF(BK27=3,AS27,"")))))</f>
        <v>-</v>
      </c>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row>
    <row r="28" spans="4:112" ht="18" customHeight="1">
      <c r="D28" s="39">
        <v>46189</v>
      </c>
      <c r="E28" s="39" t="s">
        <v>69</v>
      </c>
      <c r="F28" s="39" t="s">
        <v>114</v>
      </c>
      <c r="H28" s="25" t="s">
        <v>134</v>
      </c>
      <c r="J28" s="28" t="s">
        <v>137</v>
      </c>
      <c r="K28" s="29">
        <v>1</v>
      </c>
      <c r="M28" s="18" t="e" vm="29">
        <v>#VALUE!</v>
      </c>
      <c r="N28" s="18"/>
      <c r="O28" s="36" t="s">
        <v>96</v>
      </c>
      <c r="Q28" s="18" t="e" vm="30">
        <v>#VALUE!</v>
      </c>
      <c r="R28" s="18"/>
      <c r="S28" s="36" t="s">
        <v>97</v>
      </c>
      <c r="U28" s="71"/>
      <c r="V28" s="46"/>
      <c r="Z28" s="124">
        <v>2</v>
      </c>
      <c r="AA28" s="50" t="str">
        <f>IFERROR(VLOOKUP(AB28,Matrix!$1:$1048576,2,FALSE),"")</f>
        <v/>
      </c>
      <c r="AB28" s="181" t="str">
        <f>IF($V$67="","-",IF($BK$25=2,$AS$25,IF($BK$28=2,$AS$28,IF($BK$26=2,$AS$26,IF($BK$27=2,$AS$27,"")))))</f>
        <v>-</v>
      </c>
      <c r="AC28" s="27" t="str">
        <f>IFERROR(VLOOKUP($AB28,$AS$15:$AW$73,5,FALSE),"")</f>
        <v/>
      </c>
      <c r="AD28" s="18" t="str">
        <f>IFERROR(VLOOKUP($AB28,$AS$14:$BF$73,9,FALSE),"")</f>
        <v/>
      </c>
      <c r="AE28" s="18" t="str">
        <f>IFERROR(VLOOKUP($AB28,$AS$14:$BF$73,13,FALSE),"")</f>
        <v/>
      </c>
      <c r="AF28" s="18" t="str">
        <f>IFERROR(VLOOKUP($AB28,$AS$14:$BF$73,14,FALSE),"")</f>
        <v/>
      </c>
      <c r="AR28" s="5" t="s">
        <v>5</v>
      </c>
      <c r="AS28" s="5" t="str">
        <f>S21</f>
        <v>Schotland</v>
      </c>
      <c r="AT28" s="54">
        <f>IF($V21&gt;$U21,3,IF($U21=$V21,1,0))</f>
        <v>1</v>
      </c>
      <c r="AU28" s="54">
        <f>IF($U45&gt;$V45,3,IF($U45=$V45,1,0))</f>
        <v>1</v>
      </c>
      <c r="AV28" s="54">
        <f>IF($U66&gt;$V66,3,IF($U66=$V66,1,0))</f>
        <v>1</v>
      </c>
      <c r="AW28" s="14">
        <f t="shared" si="8"/>
        <v>3</v>
      </c>
      <c r="AX28" s="14">
        <f>V21</f>
        <v>0</v>
      </c>
      <c r="AY28" s="14">
        <f>U45</f>
        <v>0</v>
      </c>
      <c r="AZ28" s="14">
        <f>U66</f>
        <v>0</v>
      </c>
      <c r="BA28" s="14">
        <f t="shared" si="9"/>
        <v>0</v>
      </c>
      <c r="BB28" s="14">
        <f>U21</f>
        <v>0</v>
      </c>
      <c r="BC28" s="14">
        <f>V45</f>
        <v>0</v>
      </c>
      <c r="BD28" s="14">
        <f>V66</f>
        <v>0</v>
      </c>
      <c r="BE28" s="14">
        <f t="shared" si="10"/>
        <v>0</v>
      </c>
      <c r="BF28" s="14">
        <f t="shared" si="3"/>
        <v>0</v>
      </c>
      <c r="BG28" s="14">
        <f t="shared" si="11"/>
        <v>0</v>
      </c>
      <c r="BH28" s="14">
        <f t="shared" si="4"/>
        <v>0</v>
      </c>
      <c r="BI28" s="14">
        <v>2.0000000000000001E-4</v>
      </c>
      <c r="BJ28" s="14">
        <f t="shared" si="5"/>
        <v>3.0002</v>
      </c>
      <c r="BK28" s="14">
        <f>IFERROR(_xlfn.RANK.AVG($BJ$28,$BJ$25:$BJ$28,0),"")</f>
        <v>3</v>
      </c>
      <c r="BL28" s="5" t="str">
        <f>IF(V79="","-",IF(BK25=4,AS25,IF(BK28=4,AS28,IF(BK26=4,AS26,IF(BK27=4,AS27,"")))))</f>
        <v>-</v>
      </c>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row>
    <row r="29" spans="4:112" ht="18" customHeight="1">
      <c r="D29" s="40">
        <v>46189</v>
      </c>
      <c r="E29" s="40" t="s">
        <v>69</v>
      </c>
      <c r="F29" s="40" t="s">
        <v>112</v>
      </c>
      <c r="H29" s="24" t="s">
        <v>123</v>
      </c>
      <c r="J29" s="30" t="s">
        <v>136</v>
      </c>
      <c r="K29" s="31">
        <v>1</v>
      </c>
      <c r="M29" s="17" t="e" vm="31">
        <v>#VALUE!</v>
      </c>
      <c r="N29" s="17"/>
      <c r="O29" s="37" t="s">
        <v>98</v>
      </c>
      <c r="Q29" s="17" t="e" vm="32">
        <v>#VALUE!</v>
      </c>
      <c r="R29" s="17"/>
      <c r="S29" s="37" t="s">
        <v>99</v>
      </c>
      <c r="U29" s="71"/>
      <c r="V29" s="46"/>
      <c r="Z29" s="129">
        <v>3</v>
      </c>
      <c r="AA29" s="51" t="str">
        <f>IFERROR(VLOOKUP(AB29,Matrix!$1:$1048576,2,FALSE),"")</f>
        <v/>
      </c>
      <c r="AB29" s="181" t="str">
        <f>IF($V$67="","-",IF($BK$25=3,$AS$25,IF($BK$28=3,$AS$28,IF($BK$26=3,$AS$26,IF($BK$27=3,$AS$27,"")))))</f>
        <v>-</v>
      </c>
      <c r="AC29" s="26" t="str">
        <f>IFERROR(VLOOKUP($AB29,$AS$16:$AW$73,5,FALSE),"")</f>
        <v/>
      </c>
      <c r="AD29" s="17" t="str">
        <f>IFERROR(VLOOKUP($AB29,$AS$14:$BF$73,9,FALSE),"")</f>
        <v/>
      </c>
      <c r="AE29" s="17" t="str">
        <f>IFERROR(VLOOKUP($AB29,$AS$14:$BF$73,13,FALSE),"")</f>
        <v/>
      </c>
      <c r="AF29" s="17" t="str">
        <f>IFERROR(VLOOKUP($AB29,$AS$14:$BF$73,14,FALSE),"")</f>
        <v/>
      </c>
      <c r="AT29" s="54"/>
      <c r="AU29" s="54"/>
      <c r="AV29" s="5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row>
    <row r="30" spans="4:112" ht="18" customHeight="1">
      <c r="D30" s="39">
        <v>46189</v>
      </c>
      <c r="E30" s="39" t="s">
        <v>69</v>
      </c>
      <c r="F30" s="39" t="s">
        <v>113</v>
      </c>
      <c r="H30" s="25" t="s">
        <v>125</v>
      </c>
      <c r="J30" s="28" t="s">
        <v>139</v>
      </c>
      <c r="K30" s="29">
        <v>1</v>
      </c>
      <c r="M30" s="18" t="e" vm="33">
        <v>#VALUE!</v>
      </c>
      <c r="N30" s="18"/>
      <c r="O30" s="36" t="s">
        <v>50</v>
      </c>
      <c r="Q30" s="18" t="e" vm="34">
        <v>#VALUE!</v>
      </c>
      <c r="R30" s="18"/>
      <c r="S30" s="36" t="s">
        <v>100</v>
      </c>
      <c r="U30" s="71"/>
      <c r="V30" s="46"/>
      <c r="Z30" s="128">
        <v>4</v>
      </c>
      <c r="AA30" s="50" t="str">
        <f>IFERROR(VLOOKUP(AB30,Matrix!$1:$1048576,2,FALSE),"")</f>
        <v/>
      </c>
      <c r="AB30" s="182" t="str">
        <f>IF($V$67="","-",IF($BK$25=4,$AS$25,IF($BK$28=4,$AS$28,IF($BK$26=4,$AS$26,IF($BK$27=4,$AS$27,"")))))</f>
        <v>-</v>
      </c>
      <c r="AC30" s="27" t="str">
        <f>IFERROR(VLOOKUP($AB30,$AS$17:$AW$73,5,FALSE),"")</f>
        <v/>
      </c>
      <c r="AD30" s="18" t="str">
        <f>IFERROR(VLOOKUP($AB30,$AS$14:$BF$73,9,FALSE),"")</f>
        <v/>
      </c>
      <c r="AE30" s="18" t="str">
        <f>IFERROR(VLOOKUP($AB30,$AS$14:$BF$73,13,FALSE),"")</f>
        <v/>
      </c>
      <c r="AF30" s="18" t="str">
        <f>IFERROR(VLOOKUP($AB30,$AS$14:$BF$73,14,FALSE),"")</f>
        <v/>
      </c>
      <c r="AR30" s="5" t="s">
        <v>6</v>
      </c>
      <c r="AS30" s="5" t="str">
        <f>O17</f>
        <v>Verenigde Staten</v>
      </c>
      <c r="AT30" s="54">
        <f>IF($U17&gt;$V17,3,IF($U17=$V17,1,0))</f>
        <v>1</v>
      </c>
      <c r="AU30" s="54">
        <f>IF($U44&gt;$V44,3,IF($U44=$V44,1,0))</f>
        <v>1</v>
      </c>
      <c r="AV30" s="54">
        <f>IF($V74&gt;$U74,3,IF($U74=$V74,1,0))</f>
        <v>1</v>
      </c>
      <c r="AW30" s="14">
        <f t="shared" si="8"/>
        <v>3</v>
      </c>
      <c r="AX30" s="14">
        <f>U17</f>
        <v>0</v>
      </c>
      <c r="AY30" s="14">
        <f>U44</f>
        <v>0</v>
      </c>
      <c r="AZ30" s="14">
        <f>V74</f>
        <v>0</v>
      </c>
      <c r="BA30" s="14">
        <f t="shared" si="9"/>
        <v>0</v>
      </c>
      <c r="BB30" s="14">
        <f>V17</f>
        <v>0</v>
      </c>
      <c r="BC30" s="14">
        <f>V44</f>
        <v>0</v>
      </c>
      <c r="BD30" s="14">
        <f>U74</f>
        <v>0</v>
      </c>
      <c r="BE30" s="14">
        <f t="shared" si="10"/>
        <v>0</v>
      </c>
      <c r="BF30" s="14">
        <f t="shared" si="3"/>
        <v>0</v>
      </c>
      <c r="BG30" s="14">
        <f t="shared" si="11"/>
        <v>0</v>
      </c>
      <c r="BH30" s="14">
        <f t="shared" si="4"/>
        <v>0</v>
      </c>
      <c r="BI30" s="14">
        <v>4.0000000000000002E-4</v>
      </c>
      <c r="BJ30" s="14">
        <f t="shared" si="5"/>
        <v>3.0004</v>
      </c>
      <c r="BK30" s="14">
        <f>IFERROR(_xlfn.RANK.AVG($BJ$30,$BJ$30:$BJ$33,0),"")</f>
        <v>1</v>
      </c>
      <c r="BL30" s="5" t="str">
        <f>IF(V84="","-",IF(BK30=1,AS30,IF(BK33=1,AS33,IF(BK31=1,AS31,IF(BK32=1,AS32,"")))))</f>
        <v>-</v>
      </c>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row>
    <row r="31" spans="4:112" ht="18" customHeight="1">
      <c r="D31" s="40">
        <v>46189</v>
      </c>
      <c r="E31" s="40" t="s">
        <v>69</v>
      </c>
      <c r="F31" s="40" t="s">
        <v>43</v>
      </c>
      <c r="H31" s="24" t="s">
        <v>126</v>
      </c>
      <c r="J31" s="30" t="s">
        <v>138</v>
      </c>
      <c r="K31" s="31">
        <v>1</v>
      </c>
      <c r="M31" s="17" t="e" vm="35">
        <v>#VALUE!</v>
      </c>
      <c r="N31" s="17"/>
      <c r="O31" s="37" t="s">
        <v>34</v>
      </c>
      <c r="Q31" s="17" t="e" vm="36">
        <v>#VALUE!</v>
      </c>
      <c r="R31" s="17"/>
      <c r="S31" s="37" t="s">
        <v>101</v>
      </c>
      <c r="U31" s="71"/>
      <c r="V31" s="46"/>
      <c r="AA31" s="15"/>
      <c r="AR31" s="5" t="s">
        <v>6</v>
      </c>
      <c r="AS31" s="5" t="str">
        <f>O18</f>
        <v>Australië</v>
      </c>
      <c r="AT31" s="54">
        <f>IF($U18&gt;$V18,3,IF($U18=$V18,1,0))</f>
        <v>1</v>
      </c>
      <c r="AU31" s="54">
        <f>IF($V44&gt;$U44,3,IF($U44=$V44,1,0))</f>
        <v>1</v>
      </c>
      <c r="AV31" s="54">
        <f>IF($V75&gt;$U75,3,IF($U75=$V75,1,0))</f>
        <v>1</v>
      </c>
      <c r="AW31" s="14">
        <f t="shared" si="8"/>
        <v>3</v>
      </c>
      <c r="AX31" s="14">
        <f>U18</f>
        <v>0</v>
      </c>
      <c r="AY31" s="14">
        <f>V44</f>
        <v>0</v>
      </c>
      <c r="AZ31" s="14">
        <f>V75</f>
        <v>0</v>
      </c>
      <c r="BA31" s="14">
        <f t="shared" si="9"/>
        <v>0</v>
      </c>
      <c r="BB31" s="14">
        <f>V18</f>
        <v>0</v>
      </c>
      <c r="BC31" s="14">
        <f>U44</f>
        <v>0</v>
      </c>
      <c r="BD31" s="14">
        <f>U75</f>
        <v>0</v>
      </c>
      <c r="BE31" s="14">
        <f t="shared" si="10"/>
        <v>0</v>
      </c>
      <c r="BF31" s="14">
        <f t="shared" si="3"/>
        <v>0</v>
      </c>
      <c r="BG31" s="14">
        <f t="shared" si="11"/>
        <v>0</v>
      </c>
      <c r="BH31" s="14">
        <f t="shared" si="4"/>
        <v>0</v>
      </c>
      <c r="BI31" s="14">
        <v>1E-4</v>
      </c>
      <c r="BJ31" s="14">
        <f t="shared" si="5"/>
        <v>3.0001000000000002</v>
      </c>
      <c r="BK31" s="14">
        <f>IFERROR(_xlfn.RANK.AVG($BJ$31,$BJ$30:$BJ$33,0),"")</f>
        <v>4</v>
      </c>
      <c r="BL31" s="5" t="str">
        <f>IF(V84="","-",IF(BK30=2,AS30,IF(BK33=2,AS33,IF(BK31=2,AS31,IF(BK32=2,AS32,"")))))</f>
        <v>-</v>
      </c>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row>
    <row r="32" spans="4:112" ht="18" customHeight="1">
      <c r="D32" s="39">
        <v>46190</v>
      </c>
      <c r="E32" s="39" t="s">
        <v>70</v>
      </c>
      <c r="F32" s="39" t="s">
        <v>114</v>
      </c>
      <c r="H32" s="25" t="s">
        <v>127</v>
      </c>
      <c r="J32" s="28" t="s">
        <v>138</v>
      </c>
      <c r="K32" s="29">
        <v>1</v>
      </c>
      <c r="M32" s="18" t="e" vm="37">
        <f>IFERROR(VLOOKUP(O32,Matrix!$1:$1048576,2,FALSE),"")</f>
        <v>#VALUE!</v>
      </c>
      <c r="N32" s="18"/>
      <c r="O32" s="36" t="s">
        <v>1029</v>
      </c>
      <c r="Q32" s="18" t="e" vm="38">
        <v>#VALUE!</v>
      </c>
      <c r="R32" s="18"/>
      <c r="S32" s="36" t="s">
        <v>102</v>
      </c>
      <c r="U32" s="71"/>
      <c r="V32" s="46"/>
      <c r="Z32" s="56" t="s">
        <v>6</v>
      </c>
      <c r="AA32" s="21"/>
      <c r="AB32" s="133" t="s">
        <v>160</v>
      </c>
      <c r="AC32" s="19" t="s">
        <v>161</v>
      </c>
      <c r="AD32" s="20" t="s">
        <v>158</v>
      </c>
      <c r="AE32" s="20" t="s">
        <v>159</v>
      </c>
      <c r="AF32" s="22" t="s">
        <v>162</v>
      </c>
      <c r="AR32" s="5" t="s">
        <v>6</v>
      </c>
      <c r="AS32" s="5" t="str">
        <f>S17</f>
        <v>Paraguay</v>
      </c>
      <c r="AT32" s="54">
        <f>IF($V17&gt;$U17,3,IF($U17=$V17,1,0))</f>
        <v>1</v>
      </c>
      <c r="AU32" s="54">
        <f>IF($V43&gt;$U43,3,IF($U43=$V43,1,0))</f>
        <v>1</v>
      </c>
      <c r="AV32" s="54">
        <f>IF($U75&gt;$V75,3,IF($U75=$V75,1,0))</f>
        <v>1</v>
      </c>
      <c r="AW32" s="14">
        <f t="shared" si="8"/>
        <v>3</v>
      </c>
      <c r="AX32" s="14">
        <f>V17</f>
        <v>0</v>
      </c>
      <c r="AY32" s="14">
        <f>V43</f>
        <v>0</v>
      </c>
      <c r="AZ32" s="14">
        <f>U75</f>
        <v>0</v>
      </c>
      <c r="BA32" s="14">
        <f t="shared" si="9"/>
        <v>0</v>
      </c>
      <c r="BB32" s="14">
        <f>U17</f>
        <v>0</v>
      </c>
      <c r="BC32" s="14">
        <f>U43</f>
        <v>0</v>
      </c>
      <c r="BD32" s="14">
        <f>V75</f>
        <v>0</v>
      </c>
      <c r="BE32" s="14">
        <f t="shared" si="10"/>
        <v>0</v>
      </c>
      <c r="BF32" s="14">
        <f t="shared" si="3"/>
        <v>0</v>
      </c>
      <c r="BG32" s="14">
        <f t="shared" si="11"/>
        <v>0</v>
      </c>
      <c r="BH32" s="14">
        <f t="shared" si="4"/>
        <v>0</v>
      </c>
      <c r="BI32" s="14">
        <v>2.0000000000000001E-4</v>
      </c>
      <c r="BJ32" s="14">
        <f t="shared" si="5"/>
        <v>3.0002</v>
      </c>
      <c r="BK32" s="14">
        <f>IFERROR(_xlfn.RANK.AVG($BJ$32,$BJ$30:$BJ$33,0),"")</f>
        <v>3</v>
      </c>
      <c r="BL32" s="5" t="str">
        <f>IF(V84="","-",IF(BK30=3,AS30,IF(BK33=3,AS33,IF(BK31=3,AS31,IF(BK32=3,AS32,"")))))</f>
        <v>-</v>
      </c>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row>
    <row r="33" spans="4:112" ht="18" customHeight="1">
      <c r="D33" s="40">
        <v>46190</v>
      </c>
      <c r="E33" s="40" t="s">
        <v>70</v>
      </c>
      <c r="F33" s="40" t="s">
        <v>112</v>
      </c>
      <c r="H33" s="24" t="s">
        <v>135</v>
      </c>
      <c r="J33" s="30" t="s">
        <v>139</v>
      </c>
      <c r="K33" s="31">
        <v>1</v>
      </c>
      <c r="M33" s="17" t="e" vm="39">
        <v>#VALUE!</v>
      </c>
      <c r="N33" s="17"/>
      <c r="O33" s="37" t="s">
        <v>103</v>
      </c>
      <c r="Q33" s="17" t="e" vm="40">
        <v>#VALUE!</v>
      </c>
      <c r="R33" s="17"/>
      <c r="S33" s="37" t="s">
        <v>104</v>
      </c>
      <c r="U33" s="71"/>
      <c r="V33" s="46"/>
      <c r="Z33" s="125">
        <v>1</v>
      </c>
      <c r="AA33" s="49" t="str">
        <f>IFERROR(VLOOKUP(AB33,Matrix!$1:$1048576,2,FALSE),"")</f>
        <v/>
      </c>
      <c r="AB33" s="181" t="str">
        <f>IF($V$75="","-",IF($BK$30=1,$AS$30,IF($BK$33=1,$AS$33,IF($BK$31=1,$AS$31,IF($BK$32=1,$AS$32,"")))))</f>
        <v>-</v>
      </c>
      <c r="AC33" s="47" t="str">
        <f>IFERROR(VLOOKUP($AB33,$AS$14:$AW$73,5,FALSE),"")</f>
        <v/>
      </c>
      <c r="AD33" s="48" t="str">
        <f>IFERROR(VLOOKUP($AB33,$AS$14:$BF$73,9,FALSE),"")</f>
        <v/>
      </c>
      <c r="AE33" s="48" t="str">
        <f>IFERROR(VLOOKUP($AB33,$AS$14:$BF$73,13,FALSE),"")</f>
        <v/>
      </c>
      <c r="AF33" s="48" t="str">
        <f>IFERROR(VLOOKUP($AB33,$AS$14:$BF$73,14,FALSE),"")</f>
        <v/>
      </c>
      <c r="AR33" s="5" t="s">
        <v>6</v>
      </c>
      <c r="AS33" s="5" t="str">
        <f>S18</f>
        <v>Turkije</v>
      </c>
      <c r="AT33" s="54">
        <f>IF($V18&gt;$U18,3,IF($U18=$V18,1,0))</f>
        <v>1</v>
      </c>
      <c r="AU33" s="54">
        <f>IF($U43&gt;$V43,3,IF($U43=$V43,1,0))</f>
        <v>1</v>
      </c>
      <c r="AV33" s="54">
        <f>IF($U74&gt;$V74,3,IF($U74=$V74,1,0))</f>
        <v>1</v>
      </c>
      <c r="AW33" s="14">
        <f t="shared" si="8"/>
        <v>3</v>
      </c>
      <c r="AX33" s="14">
        <f>V18</f>
        <v>0</v>
      </c>
      <c r="AY33" s="14">
        <f>U43</f>
        <v>0</v>
      </c>
      <c r="AZ33" s="14">
        <f>U74</f>
        <v>0</v>
      </c>
      <c r="BA33" s="14">
        <f t="shared" si="9"/>
        <v>0</v>
      </c>
      <c r="BB33" s="14">
        <f>U18</f>
        <v>0</v>
      </c>
      <c r="BC33" s="14">
        <f>V43</f>
        <v>0</v>
      </c>
      <c r="BD33" s="14">
        <f>V74</f>
        <v>0</v>
      </c>
      <c r="BE33" s="14">
        <f t="shared" si="10"/>
        <v>0</v>
      </c>
      <c r="BF33" s="14">
        <f t="shared" si="3"/>
        <v>0</v>
      </c>
      <c r="BG33" s="14">
        <f t="shared" si="11"/>
        <v>0</v>
      </c>
      <c r="BH33" s="14">
        <f t="shared" si="4"/>
        <v>0</v>
      </c>
      <c r="BI33" s="14">
        <v>2.9999999999999997E-4</v>
      </c>
      <c r="BJ33" s="14">
        <f t="shared" si="5"/>
        <v>3.0003000000000002</v>
      </c>
      <c r="BK33" s="14">
        <f>IFERROR(_xlfn.RANK.AVG($BJ$33,$BJ$30:$BJ$33,0),"")</f>
        <v>2</v>
      </c>
      <c r="BL33" s="5" t="str">
        <f>IF(V84="","-",IF(BK30=4,AS30,IF(BK33=4,AS33,IF(BK31=4,AS31,IF(BK32=4,AS32,"")))))</f>
        <v>-</v>
      </c>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row>
    <row r="34" spans="4:112" ht="18" customHeight="1">
      <c r="D34" s="39">
        <v>46190</v>
      </c>
      <c r="E34" s="39" t="s">
        <v>70</v>
      </c>
      <c r="F34" s="39" t="s">
        <v>115</v>
      </c>
      <c r="H34" s="25" t="s">
        <v>128</v>
      </c>
      <c r="J34" s="28" t="s">
        <v>140</v>
      </c>
      <c r="K34" s="29">
        <v>1</v>
      </c>
      <c r="M34" s="18" t="e" vm="41">
        <v>#VALUE!</v>
      </c>
      <c r="N34" s="18"/>
      <c r="O34" s="36" t="s">
        <v>42</v>
      </c>
      <c r="Q34" s="18" t="e" vm="42">
        <f>IFERROR(VLOOKUP(S34,Matrix!$1:$1048576,2,FALSE),"")</f>
        <v>#VALUE!</v>
      </c>
      <c r="R34" s="18"/>
      <c r="S34" s="36" t="s">
        <v>1079</v>
      </c>
      <c r="U34" s="71"/>
      <c r="V34" s="46"/>
      <c r="Z34" s="124">
        <v>2</v>
      </c>
      <c r="AA34" s="50" t="str">
        <f>IFERROR(VLOOKUP(AB34,Matrix!$1:$1048576,2,FALSE),"")</f>
        <v/>
      </c>
      <c r="AB34" s="181" t="str">
        <f>IF($V$75="","-",IF($BK$30=2,$AS$30,IF($BK$33=2,$AS$33,IF($BK$31=2,$AS$31,IF($BK$32=2,$AS$32,"")))))</f>
        <v>-</v>
      </c>
      <c r="AC34" s="27" t="str">
        <f>IFERROR(VLOOKUP($AB34,$AS$15:$AW$73,5,FALSE),"")</f>
        <v/>
      </c>
      <c r="AD34" s="18" t="str">
        <f>IFERROR(VLOOKUP($AB34,$AS$14:$BF$73,9,FALSE),"")</f>
        <v/>
      </c>
      <c r="AE34" s="18" t="str">
        <f>IFERROR(VLOOKUP($AB34,$AS$14:$BF$73,13,FALSE),"")</f>
        <v/>
      </c>
      <c r="AF34" s="18" t="str">
        <f>IFERROR(VLOOKUP($AB34,$AS$14:$BF$73,14,FALSE),"")</f>
        <v/>
      </c>
      <c r="AT34" s="54"/>
      <c r="AU34" s="54"/>
      <c r="AV34" s="5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row>
    <row r="35" spans="4:112" ht="18" customHeight="1">
      <c r="D35" s="40">
        <v>46190</v>
      </c>
      <c r="E35" s="40" t="s">
        <v>70</v>
      </c>
      <c r="F35" s="40" t="s">
        <v>116</v>
      </c>
      <c r="H35" s="24" t="s">
        <v>129</v>
      </c>
      <c r="J35" s="30" t="s">
        <v>141</v>
      </c>
      <c r="K35" s="31">
        <v>1</v>
      </c>
      <c r="M35" s="17" t="e" vm="43">
        <v>#VALUE!</v>
      </c>
      <c r="N35" s="17"/>
      <c r="O35" s="37" t="s">
        <v>32</v>
      </c>
      <c r="Q35" s="17" t="e" vm="44">
        <v>#VALUE!</v>
      </c>
      <c r="R35" s="17"/>
      <c r="S35" s="37" t="s">
        <v>39</v>
      </c>
      <c r="U35" s="71"/>
      <c r="V35" s="46"/>
      <c r="Z35" s="129">
        <v>3</v>
      </c>
      <c r="AA35" s="51" t="str">
        <f>IFERROR(VLOOKUP(AB35,Matrix!$1:$1048576,2,FALSE),"")</f>
        <v/>
      </c>
      <c r="AB35" s="181" t="str">
        <f>IF($V$75="","-",IF($BK$30=3,$AS$30,IF($BK$33=3,$AS$33,IF($BK$31=3,$AS$31,IF($BK$32=3,$AS$32,"")))))</f>
        <v>-</v>
      </c>
      <c r="AC35" s="26" t="str">
        <f>IFERROR(VLOOKUP($AB35,$AS$16:$AW$73,5,FALSE),"")</f>
        <v/>
      </c>
      <c r="AD35" s="17" t="str">
        <f>IFERROR(VLOOKUP($AB35,$AS$14:$BF$73,9,FALSE),"")</f>
        <v/>
      </c>
      <c r="AE35" s="17" t="str">
        <f>IFERROR(VLOOKUP($AB35,$AS$14:$BF$73,13,FALSE),"")</f>
        <v/>
      </c>
      <c r="AF35" s="17" t="str">
        <f>IFERROR(VLOOKUP($AB35,$AS$14:$BF$73,14,FALSE),"")</f>
        <v/>
      </c>
      <c r="AR35" s="5" t="s">
        <v>7</v>
      </c>
      <c r="AS35" s="5" t="str">
        <f>O22</f>
        <v>Duitsland</v>
      </c>
      <c r="AT35" s="54">
        <f>IF($U22&gt;$V22,3,IF($U22=$V22,1,0))</f>
        <v>1</v>
      </c>
      <c r="AU35" s="54">
        <f>IF($U48&gt;$V48,3,IF($U48=$V48,1,0))</f>
        <v>1</v>
      </c>
      <c r="AV35" s="54">
        <f>IF($V70&gt;$U70,3,IF($U70=$V70,1,0))</f>
        <v>1</v>
      </c>
      <c r="AW35" s="14">
        <f t="shared" si="8"/>
        <v>3</v>
      </c>
      <c r="AX35" s="14">
        <f>U22</f>
        <v>0</v>
      </c>
      <c r="AY35" s="14">
        <f>U48</f>
        <v>0</v>
      </c>
      <c r="AZ35" s="14">
        <f>V70</f>
        <v>0</v>
      </c>
      <c r="BA35" s="14">
        <f t="shared" si="9"/>
        <v>0</v>
      </c>
      <c r="BB35" s="14">
        <f>V22</f>
        <v>0</v>
      </c>
      <c r="BC35" s="14">
        <f>V48</f>
        <v>0</v>
      </c>
      <c r="BD35" s="14">
        <f>U70</f>
        <v>0</v>
      </c>
      <c r="BE35" s="14">
        <f t="shared" si="10"/>
        <v>0</v>
      </c>
      <c r="BF35" s="14">
        <f t="shared" si="3"/>
        <v>0</v>
      </c>
      <c r="BG35" s="14">
        <f t="shared" si="11"/>
        <v>0</v>
      </c>
      <c r="BH35" s="14">
        <f t="shared" si="4"/>
        <v>0</v>
      </c>
      <c r="BI35" s="14">
        <v>4.0000000000000002E-4</v>
      </c>
      <c r="BJ35" s="14">
        <f t="shared" si="5"/>
        <v>3.0004</v>
      </c>
      <c r="BK35" s="14">
        <f>IFERROR(_xlfn.RANK.AVG($BJ$35,$BJ$35:$BJ$38,0),"")</f>
        <v>1</v>
      </c>
      <c r="BL35" s="5" t="str">
        <f>IF(V67="","-",IF(BK35=1,AS35,IF(BK38=1,AS38,IF(BK36=1,AS36,IF(BK37=1,AS37,"")))))</f>
        <v>-</v>
      </c>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row>
    <row r="36" spans="4:112" ht="18" customHeight="1">
      <c r="D36" s="39">
        <v>46191</v>
      </c>
      <c r="E36" s="39" t="s">
        <v>71</v>
      </c>
      <c r="F36" s="39" t="s">
        <v>117</v>
      </c>
      <c r="H36" s="25" t="s">
        <v>122</v>
      </c>
      <c r="J36" s="28" t="s">
        <v>141</v>
      </c>
      <c r="K36" s="29">
        <v>1</v>
      </c>
      <c r="M36" s="18" t="e" vm="45">
        <v>#VALUE!</v>
      </c>
      <c r="N36" s="18"/>
      <c r="O36" s="36" t="s">
        <v>105</v>
      </c>
      <c r="Q36" s="18" t="e" vm="46">
        <v>#VALUE!</v>
      </c>
      <c r="R36" s="18"/>
      <c r="S36" s="36" t="s">
        <v>106</v>
      </c>
      <c r="U36" s="71"/>
      <c r="V36" s="46"/>
      <c r="Z36" s="128">
        <v>4</v>
      </c>
      <c r="AA36" s="50" t="str">
        <f>IFERROR(VLOOKUP(AB36,Matrix!$1:$1048576,2,FALSE),"")</f>
        <v/>
      </c>
      <c r="AB36" s="182" t="str">
        <f>IF($V$75="","-",IF($BK$30=4,$AS$30,IF($BK$33=4,$AS$33,IF($BK$31=4,$AS$31,IF($BK$32=4,$AS$32,"")))))</f>
        <v>-</v>
      </c>
      <c r="AC36" s="27" t="str">
        <f>IFERROR(VLOOKUP($AB36,$AS$17:$AW$73,5,FALSE),"")</f>
        <v/>
      </c>
      <c r="AD36" s="18" t="str">
        <f>IFERROR(VLOOKUP($AB36,$AS$14:$BF$73,9,FALSE),"")</f>
        <v/>
      </c>
      <c r="AE36" s="18" t="str">
        <f>IFERROR(VLOOKUP($AB36,$AS$14:$BF$73,13,FALSE),"")</f>
        <v/>
      </c>
      <c r="AF36" s="18" t="str">
        <f>IFERROR(VLOOKUP($AB36,$AS$14:$BF$73,14,FALSE),"")</f>
        <v/>
      </c>
      <c r="AR36" s="5" t="s">
        <v>7</v>
      </c>
      <c r="AS36" s="5" t="str">
        <f>S22</f>
        <v>Curaçao</v>
      </c>
      <c r="AT36" s="54">
        <f>IF($V22&gt;$U22,3,IF($U22=$V22,1,0))</f>
        <v>1</v>
      </c>
      <c r="AU36" s="54">
        <f>IF($V49&gt;$U49,3,IF($U49=$V49,1,0))</f>
        <v>1</v>
      </c>
      <c r="AV36" s="54">
        <f>IF($U71&gt;$V71,3,IF($U71=$V71,1,0))</f>
        <v>1</v>
      </c>
      <c r="AW36" s="14">
        <f t="shared" si="8"/>
        <v>3</v>
      </c>
      <c r="AX36" s="14">
        <f>V22</f>
        <v>0</v>
      </c>
      <c r="AY36" s="14">
        <f>V49</f>
        <v>0</v>
      </c>
      <c r="AZ36" s="14">
        <f>U71</f>
        <v>0</v>
      </c>
      <c r="BA36" s="14">
        <f t="shared" si="9"/>
        <v>0</v>
      </c>
      <c r="BB36" s="14">
        <f>U22</f>
        <v>0</v>
      </c>
      <c r="BC36" s="14">
        <f>U49</f>
        <v>0</v>
      </c>
      <c r="BD36" s="14">
        <f>V71</f>
        <v>0</v>
      </c>
      <c r="BE36" s="14">
        <f t="shared" si="10"/>
        <v>0</v>
      </c>
      <c r="BF36" s="14">
        <f t="shared" si="3"/>
        <v>0</v>
      </c>
      <c r="BG36" s="14">
        <f t="shared" si="11"/>
        <v>0</v>
      </c>
      <c r="BH36" s="14">
        <f t="shared" si="4"/>
        <v>0</v>
      </c>
      <c r="BI36" s="14">
        <v>1E-4</v>
      </c>
      <c r="BJ36" s="14">
        <f t="shared" si="5"/>
        <v>3.0001000000000002</v>
      </c>
      <c r="BK36" s="14">
        <f>IFERROR(_xlfn.RANK.AVG($BJ$36,$BJ$35:$BJ$38,0),"")</f>
        <v>4</v>
      </c>
      <c r="BL36" s="5" t="str">
        <f>IF(V67="","-",IF(BK35=2,AS35,IF(BK38=2,AS38,IF(BK36=2,AS36,IF(BK37=2,AS37,"")))))</f>
        <v>-</v>
      </c>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row>
    <row r="37" spans="4:112" ht="18" customHeight="1">
      <c r="D37" s="41">
        <v>46191</v>
      </c>
      <c r="E37" s="41" t="s">
        <v>71</v>
      </c>
      <c r="F37" s="41" t="s">
        <v>81</v>
      </c>
      <c r="H37" s="32" t="s">
        <v>120</v>
      </c>
      <c r="J37" s="33" t="s">
        <v>140</v>
      </c>
      <c r="K37" s="34">
        <v>1</v>
      </c>
      <c r="M37" s="35" t="e" vm="47">
        <v>#VALUE!</v>
      </c>
      <c r="N37" s="35"/>
      <c r="O37" s="38" t="s">
        <v>107</v>
      </c>
      <c r="Q37" s="35" t="e" vm="48">
        <v>#VALUE!</v>
      </c>
      <c r="R37" s="35"/>
      <c r="S37" s="38" t="s">
        <v>108</v>
      </c>
      <c r="U37" s="71"/>
      <c r="V37" s="46"/>
      <c r="AA37" s="15"/>
      <c r="AR37" s="5" t="s">
        <v>7</v>
      </c>
      <c r="AS37" s="5" t="str">
        <f>O24</f>
        <v>Ivoorkust</v>
      </c>
      <c r="AT37" s="54">
        <f>IF($U24&gt;$V24,3,IF($U24=$V24,1,0))</f>
        <v>1</v>
      </c>
      <c r="AU37" s="54">
        <f>IF($V48&gt;$U48,3,IF($U48=$V48,1,0))</f>
        <v>1</v>
      </c>
      <c r="AV37" s="54">
        <f>IF($V71&gt;$U71,3,IF($U71=$V71,1,0))</f>
        <v>1</v>
      </c>
      <c r="AW37" s="14">
        <f t="shared" si="8"/>
        <v>3</v>
      </c>
      <c r="AX37" s="14">
        <f>U24</f>
        <v>0</v>
      </c>
      <c r="AY37" s="14">
        <f>V48</f>
        <v>0</v>
      </c>
      <c r="AZ37" s="14">
        <f>V71</f>
        <v>0</v>
      </c>
      <c r="BA37" s="14">
        <f t="shared" si="9"/>
        <v>0</v>
      </c>
      <c r="BB37" s="14">
        <f>V24</f>
        <v>0</v>
      </c>
      <c r="BC37" s="14">
        <f>U48</f>
        <v>0</v>
      </c>
      <c r="BD37" s="14">
        <f>U71</f>
        <v>0</v>
      </c>
      <c r="BE37" s="14">
        <f t="shared" si="10"/>
        <v>0</v>
      </c>
      <c r="BF37" s="14">
        <f t="shared" si="3"/>
        <v>0</v>
      </c>
      <c r="BG37" s="14">
        <f t="shared" si="11"/>
        <v>0</v>
      </c>
      <c r="BH37" s="14">
        <f t="shared" si="4"/>
        <v>0</v>
      </c>
      <c r="BI37" s="14">
        <v>2.9999999999999997E-4</v>
      </c>
      <c r="BJ37" s="14">
        <f t="shared" si="5"/>
        <v>3.0003000000000002</v>
      </c>
      <c r="BK37" s="14">
        <f>IFERROR(_xlfn.RANK.AVG($BJ$37,$BJ$35:$BJ$38,0),"")</f>
        <v>2</v>
      </c>
      <c r="BL37" s="5" t="str">
        <f>IF(V67="","-",IF(BK35=3,AS35,IF(BK38=3,AS38,IF(BK36=3,AS36,IF(BK37=3,AS37,"")))))</f>
        <v>-</v>
      </c>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row>
    <row r="38" spans="4:112" ht="18" customHeight="1">
      <c r="O38" s="23"/>
      <c r="S38" s="7"/>
      <c r="U38" s="15"/>
      <c r="V38" s="15"/>
      <c r="Z38" s="56" t="s">
        <v>7</v>
      </c>
      <c r="AA38" s="21"/>
      <c r="AB38" s="133" t="s">
        <v>160</v>
      </c>
      <c r="AC38" s="19" t="s">
        <v>161</v>
      </c>
      <c r="AD38" s="20" t="s">
        <v>158</v>
      </c>
      <c r="AE38" s="20" t="s">
        <v>159</v>
      </c>
      <c r="AF38" s="22" t="s">
        <v>162</v>
      </c>
      <c r="AR38" s="5" t="s">
        <v>7</v>
      </c>
      <c r="AS38" s="5" t="str">
        <f>S24</f>
        <v>Ecuador</v>
      </c>
      <c r="AT38" s="54">
        <f>IF($V24&gt;$U24,3,IF($U24=$V24,1,0))</f>
        <v>1</v>
      </c>
      <c r="AU38" s="54">
        <f>IF($U49&gt;$V49,3,IF($U49=$V49,1,0))</f>
        <v>1</v>
      </c>
      <c r="AV38" s="54">
        <f>IF($U70&gt;$V70,3,IF($U70=$V70,1,0))</f>
        <v>1</v>
      </c>
      <c r="AW38" s="14">
        <f t="shared" si="8"/>
        <v>3</v>
      </c>
      <c r="AX38" s="14">
        <f>V24</f>
        <v>0</v>
      </c>
      <c r="AY38" s="14">
        <f>U49</f>
        <v>0</v>
      </c>
      <c r="AZ38" s="14">
        <f>U70</f>
        <v>0</v>
      </c>
      <c r="BA38" s="14">
        <f t="shared" si="9"/>
        <v>0</v>
      </c>
      <c r="BB38" s="14">
        <f>U24</f>
        <v>0</v>
      </c>
      <c r="BC38" s="14">
        <f>V49</f>
        <v>0</v>
      </c>
      <c r="BD38" s="14">
        <f>V70</f>
        <v>0</v>
      </c>
      <c r="BE38" s="14">
        <f t="shared" si="10"/>
        <v>0</v>
      </c>
      <c r="BF38" s="14">
        <f t="shared" si="3"/>
        <v>0</v>
      </c>
      <c r="BG38" s="14">
        <f t="shared" si="11"/>
        <v>0</v>
      </c>
      <c r="BH38" s="14">
        <f t="shared" si="4"/>
        <v>0</v>
      </c>
      <c r="BI38" s="14">
        <v>2.0000000000000001E-4</v>
      </c>
      <c r="BJ38" s="14">
        <f t="shared" si="5"/>
        <v>3.0002</v>
      </c>
      <c r="BK38" s="14">
        <f>IFERROR(_xlfn.RANK.AVG($BJ$38,$BJ$35:$BJ$38,0),"")</f>
        <v>3</v>
      </c>
      <c r="BL38" s="5" t="str">
        <f>IF(V67="","-",IF(BK35=4,AS35,IF(BK38=4,AS38,IF(BK36=4,AS36,IF(BK37=4,AS37,"")))))</f>
        <v>-</v>
      </c>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row>
    <row r="39" spans="4:112" ht="18" customHeight="1">
      <c r="D39" s="39">
        <v>46191</v>
      </c>
      <c r="E39" s="39" t="s">
        <v>71</v>
      </c>
      <c r="F39" s="39" t="s">
        <v>44</v>
      </c>
      <c r="H39" s="25" t="s">
        <v>132</v>
      </c>
      <c r="J39" s="28" t="s">
        <v>9</v>
      </c>
      <c r="K39" s="29">
        <v>2</v>
      </c>
      <c r="M39" s="18" t="e" vm="4">
        <f>IFERROR(VLOOKUP(O39,Matrix!$1:$1048576,2,FALSE),"")</f>
        <v>#VALUE!</v>
      </c>
      <c r="N39" s="18"/>
      <c r="O39" s="36" t="s">
        <v>56</v>
      </c>
      <c r="Q39" s="18" t="e" vm="49">
        <f>IFERROR(VLOOKUP(S39,Matrix!$1:$1048576,2,FALSE),"")</f>
        <v>#VALUE!</v>
      </c>
      <c r="R39" s="18"/>
      <c r="S39" s="36" t="s">
        <v>79</v>
      </c>
      <c r="U39" s="71"/>
      <c r="V39" s="46"/>
      <c r="Z39" s="125">
        <v>1</v>
      </c>
      <c r="AA39" s="49" t="str">
        <f>IFERROR(VLOOKUP(AB39,Matrix!$1:$1048576,2,FALSE),"")</f>
        <v/>
      </c>
      <c r="AB39" s="181" t="str">
        <f>IF($V$71="","-",IF($BK$35=1,$AS$35,IF($BK$38=1,$AS$38,IF($BK$36=1,$AS$36,IF($BK$37=1,$AS$37,"")))))</f>
        <v>-</v>
      </c>
      <c r="AC39" s="47" t="str">
        <f>IFERROR(VLOOKUP($AB39,$AS$14:$AW$73,5,FALSE),"")</f>
        <v/>
      </c>
      <c r="AD39" s="48" t="str">
        <f>IFERROR(VLOOKUP($AB39,$AS$14:$BF$73,9,FALSE),"")</f>
        <v/>
      </c>
      <c r="AE39" s="48" t="str">
        <f>IFERROR(VLOOKUP($AB39,$AS$14:$BF$73,13,FALSE),"")</f>
        <v/>
      </c>
      <c r="AF39" s="48" t="str">
        <f>IFERROR(VLOOKUP($AB39,$AS$14:$BF$73,14,FALSE),"")</f>
        <v/>
      </c>
      <c r="AT39" s="54"/>
      <c r="AU39" s="54"/>
      <c r="AV39" s="5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row>
    <row r="40" spans="4:112" ht="18" customHeight="1">
      <c r="D40" s="40">
        <v>46191</v>
      </c>
      <c r="E40" s="40" t="s">
        <v>71</v>
      </c>
      <c r="F40" s="40" t="s">
        <v>43</v>
      </c>
      <c r="H40" s="24" t="s">
        <v>123</v>
      </c>
      <c r="J40" s="30" t="s">
        <v>10</v>
      </c>
      <c r="K40" s="31">
        <v>2</v>
      </c>
      <c r="M40" s="17" t="e" vm="50">
        <f>IFERROR(VLOOKUP(O40,Matrix!$1:$1048576,2,FALSE),"")</f>
        <v>#VALUE!</v>
      </c>
      <c r="N40" s="17"/>
      <c r="O40" s="37" t="s">
        <v>41</v>
      </c>
      <c r="Q40" s="17" t="e" vm="6">
        <f>IFERROR(VLOOKUP(S40,Matrix!$1:$1048576,2,FALSE),"")</f>
        <v>#VALUE!</v>
      </c>
      <c r="R40" s="17"/>
      <c r="S40" s="134" t="s">
        <v>1080</v>
      </c>
      <c r="U40" s="71"/>
      <c r="V40" s="46"/>
      <c r="Z40" s="124">
        <v>2</v>
      </c>
      <c r="AA40" s="50" t="str">
        <f>IFERROR(VLOOKUP(AB40,Matrix!$1:$1048576,2,FALSE),"")</f>
        <v/>
      </c>
      <c r="AB40" s="181" t="str">
        <f>IF($V$71="","-",IF($BK$35=2,$AS$35,IF($BK$38=2,$AS$38,IF($BK$36=2,$AS$36,IF($BK$37=2,$AS$37,"")))))</f>
        <v>-</v>
      </c>
      <c r="AC40" s="27" t="str">
        <f>IFERROR(VLOOKUP($AB40,$AS$15:$AW$73,5,FALSE),"")</f>
        <v/>
      </c>
      <c r="AD40" s="18" t="str">
        <f>IFERROR(VLOOKUP($AB40,$AS$14:$BF$73,9,FALSE),"")</f>
        <v/>
      </c>
      <c r="AE40" s="18" t="str">
        <f>IFERROR(VLOOKUP($AB40,$AS$14:$BF$73,13,FALSE),"")</f>
        <v/>
      </c>
      <c r="AF40" s="18" t="str">
        <f>IFERROR(VLOOKUP($AB40,$AS$14:$BF$73,14,FALSE),"")</f>
        <v/>
      </c>
      <c r="AR40" s="5" t="s">
        <v>8</v>
      </c>
      <c r="AS40" s="5" t="str">
        <f>O23</f>
        <v>Nederland</v>
      </c>
      <c r="AT40" s="54">
        <f>IF($U23&gt;$V23,3,IF($U23=$V23,1,0))</f>
        <v>1</v>
      </c>
      <c r="AU40" s="54">
        <f>IF($U47&gt;$V47,3,IF($U47=$V47,1,0))</f>
        <v>1</v>
      </c>
      <c r="AV40" s="54">
        <f>IF($V72&gt;$U72,3,IF($U72=$V72,1,0))</f>
        <v>1</v>
      </c>
      <c r="AW40" s="14">
        <f t="shared" si="8"/>
        <v>3</v>
      </c>
      <c r="AX40" s="14">
        <f>U23</f>
        <v>0</v>
      </c>
      <c r="AY40" s="14">
        <f>U47</f>
        <v>0</v>
      </c>
      <c r="AZ40" s="14">
        <f>V72</f>
        <v>0</v>
      </c>
      <c r="BA40" s="14">
        <f t="shared" si="9"/>
        <v>0</v>
      </c>
      <c r="BB40" s="14">
        <f>V23</f>
        <v>0</v>
      </c>
      <c r="BC40" s="14">
        <f>V47</f>
        <v>0</v>
      </c>
      <c r="BD40" s="14">
        <f>U72</f>
        <v>0</v>
      </c>
      <c r="BE40" s="14">
        <f t="shared" si="10"/>
        <v>0</v>
      </c>
      <c r="BF40" s="14">
        <f t="shared" si="3"/>
        <v>0</v>
      </c>
      <c r="BG40" s="14">
        <f t="shared" si="11"/>
        <v>0</v>
      </c>
      <c r="BH40" s="14">
        <f t="shared" si="4"/>
        <v>0</v>
      </c>
      <c r="BI40" s="14">
        <v>4.0000000000000002E-4</v>
      </c>
      <c r="BJ40" s="14">
        <f t="shared" si="5"/>
        <v>3.0004</v>
      </c>
      <c r="BK40" s="14">
        <f>IFERROR(_xlfn.RANK.AVG($BJ$40,$BJ$40:$BJ$43,0),"")</f>
        <v>1</v>
      </c>
      <c r="BL40" s="5" t="str">
        <f>IF(V73="","-",IF(BK40=1,AS40,IF(BK43=1,AS43,IF(BK41=1,AS41,IF(BK42=1,AS42,"")))))</f>
        <v>-</v>
      </c>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row>
    <row r="41" spans="4:112" ht="18" customHeight="1">
      <c r="D41" s="39">
        <v>46192</v>
      </c>
      <c r="E41" s="39" t="s">
        <v>65</v>
      </c>
      <c r="F41" s="39" t="s">
        <v>114</v>
      </c>
      <c r="H41" s="25" t="s">
        <v>124</v>
      </c>
      <c r="J41" s="28" t="s">
        <v>10</v>
      </c>
      <c r="K41" s="29">
        <v>2</v>
      </c>
      <c r="M41" s="18" t="e" vm="51">
        <f>IFERROR(VLOOKUP(O41,Matrix!$1:$1048576,2,FALSE),"")</f>
        <v>#VALUE!</v>
      </c>
      <c r="N41" s="18"/>
      <c r="O41" s="36" t="s">
        <v>82</v>
      </c>
      <c r="Q41" s="18" t="e" vm="52">
        <f>IFERROR(VLOOKUP(S41,Matrix!$1:$1048576,2,FALSE),"")</f>
        <v>#VALUE!</v>
      </c>
      <c r="R41" s="18"/>
      <c r="S41" s="36" t="s">
        <v>86</v>
      </c>
      <c r="U41" s="71"/>
      <c r="V41" s="46"/>
      <c r="Z41" s="129">
        <v>3</v>
      </c>
      <c r="AA41" s="51" t="str">
        <f>IFERROR(VLOOKUP(AB41,Matrix!$1:$1048576,2,FALSE),"")</f>
        <v/>
      </c>
      <c r="AB41" s="181" t="str">
        <f>IF($V$71="","-",IF($BK$35=3,$AS$35,IF($BK$38=3,$AS$38,IF($BK$36=3,$AS$36,IF($BK$37=3,$AS$37,"")))))</f>
        <v>-</v>
      </c>
      <c r="AC41" s="26" t="str">
        <f>IFERROR(VLOOKUP($AB41,$AS$16:$AW$73,5,FALSE),"")</f>
        <v/>
      </c>
      <c r="AD41" s="17" t="str">
        <f>IFERROR(VLOOKUP($AB41,$AS$14:$BF$73,9,FALSE),"")</f>
        <v/>
      </c>
      <c r="AE41" s="17" t="str">
        <f>IFERROR(VLOOKUP($AB41,$AS$14:$BF$73,13,FALSE),"")</f>
        <v/>
      </c>
      <c r="AF41" s="17" t="str">
        <f>IFERROR(VLOOKUP($AB41,$AS$14:$BF$73,14,FALSE),"")</f>
        <v/>
      </c>
      <c r="AR41" s="5" t="s">
        <v>8</v>
      </c>
      <c r="AS41" s="5" t="str">
        <f>S23</f>
        <v>Japan</v>
      </c>
      <c r="AT41" s="54">
        <f>IF($V23&gt;$U23,3,IF($U23=$V23,1,0))</f>
        <v>1</v>
      </c>
      <c r="AU41" s="54">
        <f>IF($V50&gt;$U50,3,IF($U50=$V50,1,0))</f>
        <v>1</v>
      </c>
      <c r="AV41" s="54">
        <f>IF($U73&gt;$V73,3,IF($U73=$V73,1,0))</f>
        <v>1</v>
      </c>
      <c r="AW41" s="14">
        <f t="shared" si="8"/>
        <v>3</v>
      </c>
      <c r="AX41" s="14">
        <f>V23</f>
        <v>0</v>
      </c>
      <c r="AY41" s="14">
        <f>V50</f>
        <v>0</v>
      </c>
      <c r="AZ41" s="14">
        <f>U73</f>
        <v>0</v>
      </c>
      <c r="BA41" s="14">
        <f t="shared" si="9"/>
        <v>0</v>
      </c>
      <c r="BB41" s="14">
        <f>U23</f>
        <v>0</v>
      </c>
      <c r="BC41" s="14">
        <f>U50</f>
        <v>0</v>
      </c>
      <c r="BD41" s="14">
        <f>V73</f>
        <v>0</v>
      </c>
      <c r="BE41" s="14">
        <f t="shared" si="10"/>
        <v>0</v>
      </c>
      <c r="BF41" s="14">
        <f t="shared" si="3"/>
        <v>0</v>
      </c>
      <c r="BG41" s="14">
        <f t="shared" si="11"/>
        <v>0</v>
      </c>
      <c r="BH41" s="14">
        <f t="shared" si="4"/>
        <v>0</v>
      </c>
      <c r="BI41" s="14">
        <v>2.9999999999999997E-4</v>
      </c>
      <c r="BJ41" s="14">
        <f t="shared" si="5"/>
        <v>3.0003000000000002</v>
      </c>
      <c r="BK41" s="14">
        <f>IFERROR(_xlfn.RANK.AVG($BJ$41,$BJ$40:$BJ$43,0),"")</f>
        <v>2</v>
      </c>
      <c r="BL41" s="5" t="str">
        <f>IF(V73="","-",IF(BK40=2,AS40,IF(BK43=2,AS43,IF(BK41=2,AS41,IF(BK42=2,AS42,"")))))</f>
        <v>-</v>
      </c>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row>
    <row r="42" spans="4:112" ht="18" customHeight="1">
      <c r="D42" s="40">
        <v>46192</v>
      </c>
      <c r="E42" s="40" t="s">
        <v>65</v>
      </c>
      <c r="F42" s="40" t="s">
        <v>112</v>
      </c>
      <c r="H42" s="24" t="s">
        <v>119</v>
      </c>
      <c r="J42" s="30" t="s">
        <v>9</v>
      </c>
      <c r="K42" s="31">
        <v>2</v>
      </c>
      <c r="M42" s="17" t="e" vm="53">
        <f>IFERROR(VLOOKUP(O42,Matrix!$1:$1048576,2,FALSE),"")</f>
        <v>#VALUE!</v>
      </c>
      <c r="N42" s="17"/>
      <c r="O42" s="37" t="s">
        <v>78</v>
      </c>
      <c r="Q42" s="17" t="e" vm="54">
        <f>IFERROR(VLOOKUP(S42,Matrix!$1:$1048576,2,FALSE),"")</f>
        <v>#VALUE!</v>
      </c>
      <c r="R42" s="17"/>
      <c r="S42" s="37" t="s">
        <v>80</v>
      </c>
      <c r="U42" s="71"/>
      <c r="V42" s="46"/>
      <c r="Z42" s="128">
        <v>4</v>
      </c>
      <c r="AA42" s="50" t="str">
        <f>IFERROR(VLOOKUP(AB42,Matrix!$1:$1048576,2,FALSE),"")</f>
        <v/>
      </c>
      <c r="AB42" s="182" t="str">
        <f>IF($V$71="","-",IF($BK$35=4,$AS$35,IF($BK$38=4,$AS$38,IF($BK$36=4,$AS$36,IF($BK$37=4,$AS$37,"")))))</f>
        <v>-</v>
      </c>
      <c r="AC42" s="27" t="str">
        <f>IFERROR(VLOOKUP($AB42,$AS$17:$AW$73,5,FALSE),"")</f>
        <v/>
      </c>
      <c r="AD42" s="18" t="str">
        <f>IFERROR(VLOOKUP($AB42,$AS$14:$BF$73,9,FALSE),"")</f>
        <v/>
      </c>
      <c r="AE42" s="18" t="str">
        <f>IFERROR(VLOOKUP($AB42,$AS$14:$BF$73,13,FALSE),"")</f>
        <v/>
      </c>
      <c r="AF42" s="18" t="str">
        <f>IFERROR(VLOOKUP($AB42,$AS$14:$BF$73,14,FALSE),"")</f>
        <v/>
      </c>
      <c r="AR42" s="5" t="s">
        <v>8</v>
      </c>
      <c r="AS42" s="5" t="str">
        <f>O25</f>
        <v>Zweden</v>
      </c>
      <c r="AT42" s="54">
        <f>IF($U25&gt;$V25,3,IF($U25=$V25,1,0))</f>
        <v>1</v>
      </c>
      <c r="AU42" s="54">
        <f>IF($V47&gt;$U47,3,IF($U47=$V47,1,0))</f>
        <v>1</v>
      </c>
      <c r="AV42" s="54">
        <f>IF($V73&gt;$U73,3,IF($U73=$V73,1,0))</f>
        <v>1</v>
      </c>
      <c r="AW42" s="14">
        <f t="shared" si="8"/>
        <v>3</v>
      </c>
      <c r="AX42" s="14">
        <f>U25</f>
        <v>0</v>
      </c>
      <c r="AY42" s="14">
        <f>V47</f>
        <v>0</v>
      </c>
      <c r="AZ42" s="14">
        <f>V73</f>
        <v>0</v>
      </c>
      <c r="BA42" s="14">
        <f t="shared" si="9"/>
        <v>0</v>
      </c>
      <c r="BB42" s="14">
        <f>V25</f>
        <v>0</v>
      </c>
      <c r="BC42" s="14">
        <f>U47</f>
        <v>0</v>
      </c>
      <c r="BD42" s="14">
        <f>U73</f>
        <v>0</v>
      </c>
      <c r="BE42" s="14">
        <f t="shared" si="10"/>
        <v>0</v>
      </c>
      <c r="BF42" s="14">
        <f t="shared" si="3"/>
        <v>0</v>
      </c>
      <c r="BG42" s="14">
        <f t="shared" si="11"/>
        <v>0</v>
      </c>
      <c r="BH42" s="14">
        <f t="shared" si="4"/>
        <v>0</v>
      </c>
      <c r="BI42" s="14">
        <v>2.0000000000000001E-4</v>
      </c>
      <c r="BJ42" s="14">
        <f t="shared" si="5"/>
        <v>3.0002</v>
      </c>
      <c r="BK42" s="14">
        <f>IFERROR(_xlfn.RANK.AVG($BJ$42,$BJ$40:$BJ$43,0),"")</f>
        <v>3</v>
      </c>
      <c r="BL42" s="5" t="str">
        <f>IF(V73="","-",IF(BK40=3,AS40,IF(BK43=3,AS43,IF(BK41=3,AS41,IF(BK42=3,AS42,"")))))</f>
        <v>-</v>
      </c>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row>
    <row r="43" spans="4:112" ht="18" customHeight="1">
      <c r="D43" s="39">
        <v>46192</v>
      </c>
      <c r="E43" s="39" t="s">
        <v>65</v>
      </c>
      <c r="F43" s="39" t="s">
        <v>113</v>
      </c>
      <c r="H43" s="25" t="s">
        <v>125</v>
      </c>
      <c r="J43" s="28" t="s">
        <v>12</v>
      </c>
      <c r="K43" s="29">
        <v>2</v>
      </c>
      <c r="M43" s="18" t="e" vm="10">
        <f>IFERROR(VLOOKUP(O43,Matrix!$1:$1048576,2,FALSE),"")</f>
        <v>#VALUE!</v>
      </c>
      <c r="N43" s="18"/>
      <c r="O43" s="36" t="s">
        <v>54</v>
      </c>
      <c r="Q43" s="18" t="e" vm="55">
        <f>IFERROR(VLOOKUP(S43,Matrix!$1:$1048576,2,FALSE),"")</f>
        <v>#VALUE!</v>
      </c>
      <c r="R43" s="18"/>
      <c r="S43" s="36" t="s">
        <v>84</v>
      </c>
      <c r="U43" s="71"/>
      <c r="V43" s="46"/>
      <c r="AA43" s="15"/>
      <c r="AR43" s="5" t="s">
        <v>8</v>
      </c>
      <c r="AS43" s="5" t="str">
        <f>S25</f>
        <v>Tunesië</v>
      </c>
      <c r="AT43" s="54">
        <f>IF($V25&gt;$U25,3,IF($U25=$V25,1,0))</f>
        <v>1</v>
      </c>
      <c r="AU43" s="54">
        <f>IF($U50&gt;$V50,3,IF($U50=$V50,1,0))</f>
        <v>1</v>
      </c>
      <c r="AV43" s="54">
        <f>IF($U72&gt;$V72,3,IF($U72=$V72,1,0))</f>
        <v>1</v>
      </c>
      <c r="AW43" s="14">
        <f t="shared" si="8"/>
        <v>3</v>
      </c>
      <c r="AX43" s="14">
        <f>V25</f>
        <v>0</v>
      </c>
      <c r="AY43" s="14">
        <f>U50</f>
        <v>0</v>
      </c>
      <c r="AZ43" s="14">
        <f>U72</f>
        <v>0</v>
      </c>
      <c r="BA43" s="14">
        <f t="shared" si="9"/>
        <v>0</v>
      </c>
      <c r="BB43" s="14">
        <f>U25</f>
        <v>0</v>
      </c>
      <c r="BC43" s="14">
        <f>V50</f>
        <v>0</v>
      </c>
      <c r="BD43" s="14">
        <f>V72</f>
        <v>0</v>
      </c>
      <c r="BE43" s="14">
        <f t="shared" si="10"/>
        <v>0</v>
      </c>
      <c r="BF43" s="14">
        <f t="shared" si="3"/>
        <v>0</v>
      </c>
      <c r="BG43" s="14">
        <f t="shared" si="11"/>
        <v>0</v>
      </c>
      <c r="BH43" s="14">
        <f t="shared" si="4"/>
        <v>0</v>
      </c>
      <c r="BI43" s="14">
        <v>1E-4</v>
      </c>
      <c r="BJ43" s="14">
        <f t="shared" si="5"/>
        <v>3.0001000000000002</v>
      </c>
      <c r="BK43" s="14">
        <f>IFERROR(_xlfn.RANK.AVG($BJ$43,$BJ$40:$BJ$43,0),"")</f>
        <v>4</v>
      </c>
      <c r="BL43" s="5" t="str">
        <f>IF(V73="","-",IF(BK40=4,AS40,IF(BK43=4,AS43,IF(BK41=4,AS41,IF(BK42=4,AS42,"")))))</f>
        <v>-</v>
      </c>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row>
    <row r="44" spans="4:112" ht="18" customHeight="1">
      <c r="D44" s="40">
        <v>46192</v>
      </c>
      <c r="E44" s="40" t="s">
        <v>65</v>
      </c>
      <c r="F44" s="40" t="s">
        <v>43</v>
      </c>
      <c r="H44" s="24" t="s">
        <v>133</v>
      </c>
      <c r="J44" s="30" t="s">
        <v>12</v>
      </c>
      <c r="K44" s="31">
        <v>2</v>
      </c>
      <c r="M44" s="17" t="e" vm="56">
        <f>IFERROR(VLOOKUP(O44,Matrix!$1:$1048576,2,FALSE),"")</f>
        <v>#VALUE!</v>
      </c>
      <c r="N44" s="17"/>
      <c r="O44" s="37" t="s">
        <v>83</v>
      </c>
      <c r="Q44" s="17" t="e" vm="57">
        <f>IFERROR(VLOOKUP(S44,Matrix!$1:$1048576,2,FALSE),"")</f>
        <v>#VALUE!</v>
      </c>
      <c r="R44" s="17"/>
      <c r="S44" s="37" t="s">
        <v>85</v>
      </c>
      <c r="U44" s="71"/>
      <c r="V44" s="46"/>
      <c r="Z44" s="56" t="s">
        <v>8</v>
      </c>
      <c r="AA44" s="21"/>
      <c r="AB44" s="133" t="s">
        <v>160</v>
      </c>
      <c r="AC44" s="19" t="s">
        <v>161</v>
      </c>
      <c r="AD44" s="20" t="s">
        <v>158</v>
      </c>
      <c r="AE44" s="20" t="s">
        <v>159</v>
      </c>
      <c r="AF44" s="22" t="s">
        <v>162</v>
      </c>
      <c r="AT44" s="55"/>
      <c r="AU44" s="55"/>
      <c r="AV44" s="55"/>
      <c r="AW44" s="53"/>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row>
    <row r="45" spans="4:112" ht="18" customHeight="1">
      <c r="D45" s="39">
        <v>46193</v>
      </c>
      <c r="E45" s="39" t="s">
        <v>66</v>
      </c>
      <c r="F45" s="39" t="s">
        <v>114</v>
      </c>
      <c r="H45" s="25" t="s">
        <v>127</v>
      </c>
      <c r="J45" s="28" t="s">
        <v>11</v>
      </c>
      <c r="K45" s="29">
        <v>2</v>
      </c>
      <c r="M45" s="18" t="e" vm="58">
        <f>IFERROR(VLOOKUP(O45,Matrix!$1:$1048576,2,FALSE),"")</f>
        <v>#VALUE!</v>
      </c>
      <c r="N45" s="18"/>
      <c r="O45" s="36" t="s">
        <v>46</v>
      </c>
      <c r="Q45" s="18" t="e" vm="59">
        <f>IFERROR(VLOOKUP(S45,Matrix!$1:$1048576,2,FALSE),"")</f>
        <v>#VALUE!</v>
      </c>
      <c r="R45" s="18"/>
      <c r="S45" s="36" t="s">
        <v>88</v>
      </c>
      <c r="U45" s="71"/>
      <c r="V45" s="46"/>
      <c r="Z45" s="125">
        <v>1</v>
      </c>
      <c r="AA45" s="49" t="str">
        <f>IFERROR(VLOOKUP(AB45,Matrix!$1:$1048576,2,FALSE),"")</f>
        <v/>
      </c>
      <c r="AB45" s="181" t="str">
        <f>IF($V$73="","-",IF($BK$40=1,$AS$40,IF($BK$43=1,$AS$43,IF($BK$41=1,$AS$41,IF($BK$42=1,$AS$42,"")))))</f>
        <v>-</v>
      </c>
      <c r="AC45" s="47" t="str">
        <f>IFERROR(VLOOKUP($AB45,$AS$14:$AW$73,5,FALSE),"")</f>
        <v/>
      </c>
      <c r="AD45" s="48" t="str">
        <f>IFERROR(VLOOKUP($AB45,$AS$14:$BF$73,9,FALSE),"")</f>
        <v/>
      </c>
      <c r="AE45" s="48" t="str">
        <f>IFERROR(VLOOKUP($AB45,$AS$14:$BF$73,13,FALSE),"")</f>
        <v/>
      </c>
      <c r="AF45" s="48" t="str">
        <f>IFERROR(VLOOKUP($AB45,$AS$14:$BF$73,14,FALSE),"")</f>
        <v/>
      </c>
      <c r="AR45" s="5" t="s">
        <v>148</v>
      </c>
      <c r="AS45" s="5" t="str">
        <f>O27</f>
        <v>België</v>
      </c>
      <c r="AT45" s="54">
        <f>IF($U27&gt;$V27,3,IF($U27=$V27,1,0))</f>
        <v>1</v>
      </c>
      <c r="AU45" s="54">
        <f>IF($U52&gt;$V52,3,IF($U52=$V52,1,0))</f>
        <v>1</v>
      </c>
      <c r="AV45" s="54">
        <f>IF($V80&gt;$U80,3,IF($U80=$V80,1,0))</f>
        <v>1</v>
      </c>
      <c r="AW45" s="14">
        <f t="shared" si="8"/>
        <v>3</v>
      </c>
      <c r="AX45" s="14">
        <f>U27</f>
        <v>0</v>
      </c>
      <c r="AY45" s="14">
        <f>U52</f>
        <v>0</v>
      </c>
      <c r="AZ45" s="14">
        <f>V80</f>
        <v>0</v>
      </c>
      <c r="BA45" s="14">
        <f t="shared" si="9"/>
        <v>0</v>
      </c>
      <c r="BB45" s="14">
        <f>V27</f>
        <v>0</v>
      </c>
      <c r="BC45" s="14">
        <f>V52</f>
        <v>0</v>
      </c>
      <c r="BD45" s="14">
        <f>U80</f>
        <v>0</v>
      </c>
      <c r="BE45" s="14">
        <f t="shared" si="10"/>
        <v>0</v>
      </c>
      <c r="BF45" s="14">
        <f t="shared" si="3"/>
        <v>0</v>
      </c>
      <c r="BG45" s="14">
        <f t="shared" si="11"/>
        <v>0</v>
      </c>
      <c r="BH45" s="14">
        <f t="shared" si="4"/>
        <v>0</v>
      </c>
      <c r="BI45" s="14">
        <v>4.0000000000000002E-4</v>
      </c>
      <c r="BJ45" s="14">
        <f t="shared" si="5"/>
        <v>3.0004</v>
      </c>
      <c r="BK45" s="14">
        <f>IFERROR(_xlfn.RANK.AVG($BJ$45,$BJ$45:$BJ$48,0),"")</f>
        <v>1</v>
      </c>
      <c r="BL45" s="5" t="str">
        <f>IF(V81="","-",IF(BK45=1,AS45,IF(BK48=1,AS48,IF(BK46=1,AS46,IF(BK47=1,AS47,"")))))</f>
        <v>-</v>
      </c>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row>
    <row r="46" spans="4:112" ht="18" customHeight="1">
      <c r="D46" s="40">
        <v>46193</v>
      </c>
      <c r="E46" s="40" t="s">
        <v>66</v>
      </c>
      <c r="F46" s="40" t="s">
        <v>112</v>
      </c>
      <c r="H46" s="24" t="s">
        <v>130</v>
      </c>
      <c r="J46" s="30" t="s">
        <v>11</v>
      </c>
      <c r="K46" s="31">
        <v>2</v>
      </c>
      <c r="M46" s="17" t="e" vm="60">
        <f>IFERROR(VLOOKUP(O46,Matrix!$1:$1048576,2,FALSE),"")</f>
        <v>#VALUE!</v>
      </c>
      <c r="N46" s="17"/>
      <c r="O46" s="37" t="s">
        <v>87</v>
      </c>
      <c r="Q46" s="17" t="e" vm="61">
        <f>IFERROR(VLOOKUP(S46,Matrix!$1:$1048576,2,FALSE),"")</f>
        <v>#VALUE!</v>
      </c>
      <c r="R46" s="17"/>
      <c r="S46" s="37" t="s">
        <v>89</v>
      </c>
      <c r="U46" s="71"/>
      <c r="V46" s="46"/>
      <c r="Z46" s="124">
        <v>2</v>
      </c>
      <c r="AA46" s="50" t="str">
        <f>IFERROR(VLOOKUP(AB46,Matrix!$1:$1048576,2,FALSE),"")</f>
        <v/>
      </c>
      <c r="AB46" s="181" t="str">
        <f>IF($V$73="","-",IF($BK$40=2,$AS$40,IF($BK$43=2,$AS$43,IF($BK$41=2,$AS$41,IF($BK$42=2,$AS$42,"")))))</f>
        <v>-</v>
      </c>
      <c r="AC46" s="27" t="str">
        <f>IFERROR(VLOOKUP($AB46,$AS$15:$AW$73,5,FALSE),"")</f>
        <v/>
      </c>
      <c r="AD46" s="18" t="str">
        <f>IFERROR(VLOOKUP($AB46,$AS$14:$BF$73,9,FALSE),"")</f>
        <v/>
      </c>
      <c r="AE46" s="18" t="str">
        <f>IFERROR(VLOOKUP($AB46,$AS$14:$BF$73,13,FALSE),"")</f>
        <v/>
      </c>
      <c r="AF46" s="18" t="str">
        <f>IFERROR(VLOOKUP($AB46,$AS$14:$BF$73,14,FALSE),"")</f>
        <v/>
      </c>
      <c r="AR46" s="5" t="s">
        <v>148</v>
      </c>
      <c r="AS46" s="5" t="str">
        <f>S27</f>
        <v>Egypte</v>
      </c>
      <c r="AT46" s="54">
        <f>IF($V27&gt;$U27,3,IF($U27=$V27,1,0))</f>
        <v>1</v>
      </c>
      <c r="AU46" s="54">
        <f>IF($V54&gt;$U54,3,IF($U54=$V54,1,0))</f>
        <v>1</v>
      </c>
      <c r="AV46" s="54">
        <f>IF($U81&gt;$V81,3,IF($U81=$V81,1,0))</f>
        <v>1</v>
      </c>
      <c r="AW46" s="14">
        <f t="shared" si="8"/>
        <v>3</v>
      </c>
      <c r="AX46" s="14">
        <f>V27</f>
        <v>0</v>
      </c>
      <c r="AY46" s="14">
        <f>V54</f>
        <v>0</v>
      </c>
      <c r="AZ46" s="14">
        <f>U81</f>
        <v>0</v>
      </c>
      <c r="BA46" s="14">
        <f t="shared" si="9"/>
        <v>0</v>
      </c>
      <c r="BB46" s="14">
        <f>U27</f>
        <v>0</v>
      </c>
      <c r="BC46" s="14">
        <f>U54</f>
        <v>0</v>
      </c>
      <c r="BD46" s="14">
        <f>V81</f>
        <v>0</v>
      </c>
      <c r="BE46" s="14">
        <f t="shared" si="10"/>
        <v>0</v>
      </c>
      <c r="BF46" s="14">
        <f t="shared" si="3"/>
        <v>0</v>
      </c>
      <c r="BG46" s="14">
        <f t="shared" si="11"/>
        <v>0</v>
      </c>
      <c r="BH46" s="14">
        <f t="shared" si="4"/>
        <v>0</v>
      </c>
      <c r="BI46" s="14">
        <v>2.9999999999999997E-4</v>
      </c>
      <c r="BJ46" s="14">
        <f t="shared" si="5"/>
        <v>3.0003000000000002</v>
      </c>
      <c r="BK46" s="14">
        <f>IFERROR(_xlfn.RANK.AVG($BJ$46,$BJ$45:$BJ$48,0),"")</f>
        <v>2</v>
      </c>
      <c r="BL46" s="5" t="str">
        <f>IF(V81="","-",IF(BK45=2,AS45,IF(BK48=2,AS48,IF(BK46=2,AS46,IF(BK47=2,AS47,"")))))</f>
        <v>-</v>
      </c>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row>
    <row r="47" spans="4:112" ht="18" customHeight="1">
      <c r="D47" s="39">
        <v>46193</v>
      </c>
      <c r="E47" s="39" t="s">
        <v>66</v>
      </c>
      <c r="F47" s="39" t="s">
        <v>115</v>
      </c>
      <c r="H47" s="25" t="s">
        <v>128</v>
      </c>
      <c r="J47" s="28" t="s">
        <v>14</v>
      </c>
      <c r="K47" s="29">
        <v>2</v>
      </c>
      <c r="M47" s="18" t="e" vm="62">
        <f>IFERROR(VLOOKUP(O47,Matrix!$1:$1048576,2,FALSE),"")</f>
        <v>#VALUE!</v>
      </c>
      <c r="N47" s="18"/>
      <c r="O47" s="36" t="s">
        <v>31</v>
      </c>
      <c r="Q47" s="18" t="e" vm="23">
        <f>IFERROR(VLOOKUP(S47,Matrix!$1:$1048576,2,FALSE),"")</f>
        <v>#VALUE!</v>
      </c>
      <c r="R47" s="18"/>
      <c r="S47" s="36" t="s">
        <v>1028</v>
      </c>
      <c r="U47" s="71"/>
      <c r="V47" s="46"/>
      <c r="Z47" s="129">
        <v>3</v>
      </c>
      <c r="AA47" s="51" t="str">
        <f>IFERROR(VLOOKUP(AB47,Matrix!$1:$1048576,2,FALSE),"")</f>
        <v/>
      </c>
      <c r="AB47" s="181" t="str">
        <f>IF($V$73="","-",IF($BK$40=3,$AS$40,IF($BK$43=3,$AS$43,IF($BK$41=3,$AS$41,IF($BK$42=3,$AS$42,"")))))</f>
        <v>-</v>
      </c>
      <c r="AC47" s="26" t="str">
        <f>IFERROR(VLOOKUP($AB47,$AS$16:$AW$73,5,FALSE),"")</f>
        <v/>
      </c>
      <c r="AD47" s="17" t="str">
        <f>IFERROR(VLOOKUP($AB47,$AS$14:$BF$73,9,FALSE),"")</f>
        <v/>
      </c>
      <c r="AE47" s="17" t="str">
        <f>IFERROR(VLOOKUP($AB47,$AS$14:$BF$73,13,FALSE),"")</f>
        <v/>
      </c>
      <c r="AF47" s="17" t="str">
        <f>IFERROR(VLOOKUP($AB47,$AS$14:$BF$73,14,FALSE),"")</f>
        <v/>
      </c>
      <c r="AR47" s="5" t="s">
        <v>148</v>
      </c>
      <c r="AS47" s="5" t="str">
        <f>O29</f>
        <v>Iran</v>
      </c>
      <c r="AT47" s="54">
        <f>IF($U29&gt;$V29,3,IF($U29=$V29,1,0))</f>
        <v>1</v>
      </c>
      <c r="AU47" s="54">
        <f>IF($V52&gt;$U52,3,IF($U52=$V52,1,0))</f>
        <v>1</v>
      </c>
      <c r="AV47" s="54">
        <f>IF($V81&gt;$U81,3,IF($U81=$V81,1,0))</f>
        <v>1</v>
      </c>
      <c r="AW47" s="14">
        <f t="shared" si="8"/>
        <v>3</v>
      </c>
      <c r="AX47" s="14">
        <f>U29</f>
        <v>0</v>
      </c>
      <c r="AY47" s="14">
        <f>V52</f>
        <v>0</v>
      </c>
      <c r="AZ47" s="14">
        <f>V81</f>
        <v>0</v>
      </c>
      <c r="BA47" s="14">
        <f t="shared" si="9"/>
        <v>0</v>
      </c>
      <c r="BB47" s="14">
        <f>V29</f>
        <v>0</v>
      </c>
      <c r="BC47" s="14">
        <f>U52</f>
        <v>0</v>
      </c>
      <c r="BD47" s="14">
        <f>U81</f>
        <v>0</v>
      </c>
      <c r="BE47" s="14">
        <f t="shared" si="10"/>
        <v>0</v>
      </c>
      <c r="BF47" s="14">
        <f t="shared" ref="BF47:BF73" si="12">BA47-BE47</f>
        <v>0</v>
      </c>
      <c r="BG47" s="14">
        <f t="shared" si="11"/>
        <v>0</v>
      </c>
      <c r="BH47" s="14">
        <f t="shared" ref="BH47:BH73" si="13">BA47/1000</f>
        <v>0</v>
      </c>
      <c r="BI47" s="14">
        <v>2.0000000000000001E-4</v>
      </c>
      <c r="BJ47" s="14">
        <f t="shared" ref="BJ47:BJ73" si="14">AW47+BG47+BH47+BI47</f>
        <v>3.0002</v>
      </c>
      <c r="BK47" s="14">
        <f>IFERROR(_xlfn.RANK.AVG($BJ$47,$BJ$45:$BJ$48,0),"")</f>
        <v>3</v>
      </c>
      <c r="BL47" s="5" t="str">
        <f>IF(V81="","-",IF(BK45=3,AS45,IF(BK48=3,AS48,IF(BK46=3,AS46,IF(BK47=3,AS47,"")))))</f>
        <v>-</v>
      </c>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row>
    <row r="48" spans="4:112" ht="18" customHeight="1">
      <c r="D48" s="40">
        <v>46193</v>
      </c>
      <c r="E48" s="40" t="s">
        <v>66</v>
      </c>
      <c r="F48" s="40" t="s">
        <v>116</v>
      </c>
      <c r="H48" s="24" t="s">
        <v>122</v>
      </c>
      <c r="J48" s="30" t="s">
        <v>13</v>
      </c>
      <c r="K48" s="31">
        <v>2</v>
      </c>
      <c r="M48" s="17" t="e" vm="63">
        <f>IFERROR(VLOOKUP(O48,Matrix!$1:$1048576,2,FALSE),"")</f>
        <v>#VALUE!</v>
      </c>
      <c r="N48" s="17"/>
      <c r="O48" s="37" t="s">
        <v>37</v>
      </c>
      <c r="Q48" s="17" t="e" vm="64">
        <f>IFERROR(VLOOKUP(S48,Matrix!$1:$1048576,2,FALSE),"")</f>
        <v>#VALUE!</v>
      </c>
      <c r="R48" s="17"/>
      <c r="S48" s="37" t="s">
        <v>92</v>
      </c>
      <c r="U48" s="71"/>
      <c r="V48" s="46"/>
      <c r="Z48" s="128">
        <v>4</v>
      </c>
      <c r="AA48" s="50" t="str">
        <f>IFERROR(VLOOKUP(AB48,Matrix!$1:$1048576,2,FALSE),"")</f>
        <v/>
      </c>
      <c r="AB48" s="182" t="str">
        <f>IF($V$73="","-",IF($BK$40=4,$AS$40,IF($BK$43=4,$AS$43,IF($BK$41=4,$AS$41,IF($BK$42=4,$AS$42,"")))))</f>
        <v>-</v>
      </c>
      <c r="AC48" s="27" t="str">
        <f>IFERROR(VLOOKUP($AB48,$AS$17:$AW$73,5,FALSE),"")</f>
        <v/>
      </c>
      <c r="AD48" s="18" t="str">
        <f>IFERROR(VLOOKUP($AB48,$AS$14:$BF$73,9,FALSE),"")</f>
        <v/>
      </c>
      <c r="AE48" s="18" t="str">
        <f>IFERROR(VLOOKUP($AB48,$AS$14:$BF$73,13,FALSE),"")</f>
        <v/>
      </c>
      <c r="AF48" s="18" t="str">
        <f>IFERROR(VLOOKUP($AB48,$AS$14:$BF$73,14,FALSE),"")</f>
        <v/>
      </c>
      <c r="AR48" s="5" t="s">
        <v>148</v>
      </c>
      <c r="AS48" s="5" t="str">
        <f>S29</f>
        <v>Nieuw-Zeeland</v>
      </c>
      <c r="AT48" s="54">
        <f>IF($V29&gt;$U29,3,IF($U29=$V29,1,0))</f>
        <v>1</v>
      </c>
      <c r="AU48" s="54">
        <f>IF($U54&gt;$V54,3,IF($U54=$V54,1,0))</f>
        <v>1</v>
      </c>
      <c r="AV48" s="54">
        <f>IF($U80&gt;$V80,3,IF($U80=$V80,1,0))</f>
        <v>1</v>
      </c>
      <c r="AW48" s="14">
        <f t="shared" si="8"/>
        <v>3</v>
      </c>
      <c r="AX48" s="14">
        <f>V29</f>
        <v>0</v>
      </c>
      <c r="AY48" s="14">
        <f>U54</f>
        <v>0</v>
      </c>
      <c r="AZ48" s="14">
        <f>U80</f>
        <v>0</v>
      </c>
      <c r="BA48" s="14">
        <f t="shared" si="9"/>
        <v>0</v>
      </c>
      <c r="BB48" s="14">
        <f>U29</f>
        <v>0</v>
      </c>
      <c r="BC48" s="14">
        <f>V54</f>
        <v>0</v>
      </c>
      <c r="BD48" s="14">
        <f>V80</f>
        <v>0</v>
      </c>
      <c r="BE48" s="14">
        <f t="shared" si="10"/>
        <v>0</v>
      </c>
      <c r="BF48" s="14">
        <f t="shared" si="12"/>
        <v>0</v>
      </c>
      <c r="BG48" s="14">
        <f t="shared" si="11"/>
        <v>0</v>
      </c>
      <c r="BH48" s="14">
        <f t="shared" si="13"/>
        <v>0</v>
      </c>
      <c r="BI48" s="14">
        <v>1E-4</v>
      </c>
      <c r="BJ48" s="14">
        <f t="shared" si="14"/>
        <v>3.0001000000000002</v>
      </c>
      <c r="BK48" s="14">
        <f>IFERROR(_xlfn.RANK.AVG($BJ$48,$BJ$45:$BJ$48,0),"")</f>
        <v>4</v>
      </c>
      <c r="BL48" s="5" t="str">
        <f>IF(V81="","-",IF(BK45=4,AS45,IF(BK48=4,AS48,IF(BK46=4,AS46,IF(BK47=4,AS47,"")))))</f>
        <v>-</v>
      </c>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row>
    <row r="49" spans="4:112" ht="18" customHeight="1">
      <c r="D49" s="39">
        <v>46194</v>
      </c>
      <c r="E49" s="39" t="s">
        <v>67</v>
      </c>
      <c r="F49" s="39" t="s">
        <v>143</v>
      </c>
      <c r="H49" s="25" t="s">
        <v>135</v>
      </c>
      <c r="J49" s="28" t="s">
        <v>13</v>
      </c>
      <c r="K49" s="29">
        <v>2</v>
      </c>
      <c r="M49" s="18" t="e" vm="65">
        <f>IFERROR(VLOOKUP(O49,Matrix!$1:$1048576,2,FALSE),"")</f>
        <v>#VALUE!</v>
      </c>
      <c r="N49" s="18"/>
      <c r="O49" s="36" t="s">
        <v>93</v>
      </c>
      <c r="Q49" s="18" t="e" vm="66">
        <f>IFERROR(VLOOKUP(S49,Matrix!$1:$1048576,2,FALSE),"")</f>
        <v>#VALUE!</v>
      </c>
      <c r="R49" s="18"/>
      <c r="S49" s="36" t="s">
        <v>90</v>
      </c>
      <c r="U49" s="71"/>
      <c r="V49" s="46"/>
      <c r="AA49" s="15"/>
      <c r="AT49" s="55"/>
      <c r="AU49" s="55"/>
      <c r="AV49" s="55"/>
      <c r="AW49" s="53"/>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row>
    <row r="50" spans="4:112" ht="18" customHeight="1">
      <c r="D50" s="40">
        <v>46194</v>
      </c>
      <c r="E50" s="40" t="s">
        <v>67</v>
      </c>
      <c r="F50" s="40" t="s">
        <v>113</v>
      </c>
      <c r="H50" s="24" t="s">
        <v>131</v>
      </c>
      <c r="J50" s="30" t="s">
        <v>14</v>
      </c>
      <c r="K50" s="31">
        <v>2</v>
      </c>
      <c r="M50" s="17" t="e" vm="67">
        <f>IFERROR(VLOOKUP(O50,Matrix!$1:$1048576,2,FALSE),"")</f>
        <v>#VALUE!</v>
      </c>
      <c r="N50" s="17"/>
      <c r="O50" s="37" t="s">
        <v>94</v>
      </c>
      <c r="Q50" s="17" t="e" vm="68">
        <f>IFERROR(VLOOKUP(S50,Matrix!$1:$1048576,2,FALSE),"")</f>
        <v>#VALUE!</v>
      </c>
      <c r="R50" s="17"/>
      <c r="S50" s="37" t="s">
        <v>91</v>
      </c>
      <c r="U50" s="71"/>
      <c r="V50" s="46"/>
      <c r="Z50" s="56" t="s">
        <v>148</v>
      </c>
      <c r="AA50" s="21"/>
      <c r="AB50" s="133" t="s">
        <v>160</v>
      </c>
      <c r="AC50" s="19" t="s">
        <v>161</v>
      </c>
      <c r="AD50" s="20" t="s">
        <v>158</v>
      </c>
      <c r="AE50" s="20" t="s">
        <v>159</v>
      </c>
      <c r="AF50" s="22" t="s">
        <v>162</v>
      </c>
      <c r="AR50" s="5" t="s">
        <v>149</v>
      </c>
      <c r="AS50" s="5" t="str">
        <f>O26</f>
        <v>Spanje</v>
      </c>
      <c r="AT50" s="54">
        <f>IF($U26&gt;$V26,3,IF($U26=$V26,1,0))</f>
        <v>1</v>
      </c>
      <c r="AU50" s="54">
        <f>IF($U51&gt;$V51,3,IF($U51=$V51,1,0))</f>
        <v>1</v>
      </c>
      <c r="AV50" s="54">
        <f>IF($V78&gt;$U78,3,IF($U78=$V78,1,0))</f>
        <v>1</v>
      </c>
      <c r="AW50" s="14">
        <f t="shared" si="8"/>
        <v>3</v>
      </c>
      <c r="AX50" s="14">
        <f>U26</f>
        <v>0</v>
      </c>
      <c r="AY50" s="14">
        <f>U51</f>
        <v>0</v>
      </c>
      <c r="AZ50" s="14">
        <f>V78</f>
        <v>0</v>
      </c>
      <c r="BA50" s="14">
        <f t="shared" si="9"/>
        <v>0</v>
      </c>
      <c r="BB50" s="14">
        <f>V26</f>
        <v>0</v>
      </c>
      <c r="BC50" s="14">
        <f>V51</f>
        <v>0</v>
      </c>
      <c r="BD50" s="14">
        <f>U78</f>
        <v>0</v>
      </c>
      <c r="BE50" s="14">
        <f t="shared" si="10"/>
        <v>0</v>
      </c>
      <c r="BF50" s="14">
        <f t="shared" si="12"/>
        <v>0</v>
      </c>
      <c r="BG50" s="14">
        <f t="shared" si="11"/>
        <v>0</v>
      </c>
      <c r="BH50" s="14">
        <f t="shared" si="13"/>
        <v>0</v>
      </c>
      <c r="BI50" s="14">
        <v>4.0000000000000002E-4</v>
      </c>
      <c r="BJ50" s="14">
        <f t="shared" si="14"/>
        <v>3.0004</v>
      </c>
      <c r="BK50" s="14">
        <f>IFERROR(_xlfn.RANK.AVG($BJ$50,$BJ$50:$BJ$53,0),"")</f>
        <v>1</v>
      </c>
      <c r="BL50" s="5" t="str">
        <f>IF(V79="","-",IF(BK50=1,AS50,IF(BK53=1,AS53,IF(BK51=1,AS51,IF(BK52=1,AS52,"")))))</f>
        <v>-</v>
      </c>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row>
    <row r="51" spans="4:112" ht="18" customHeight="1">
      <c r="D51" s="39">
        <v>46194</v>
      </c>
      <c r="E51" s="39" t="s">
        <v>67</v>
      </c>
      <c r="F51" s="39" t="s">
        <v>44</v>
      </c>
      <c r="H51" s="25" t="s">
        <v>132</v>
      </c>
      <c r="J51" s="28" t="s">
        <v>137</v>
      </c>
      <c r="K51" s="29">
        <v>2</v>
      </c>
      <c r="M51" s="18" t="e" vm="69">
        <f>IFERROR(VLOOKUP(O51,Matrix!$1:$1048576,2,FALSE),"")</f>
        <v>#VALUE!</v>
      </c>
      <c r="N51" s="18"/>
      <c r="O51" s="36" t="s">
        <v>36</v>
      </c>
      <c r="Q51" s="18" t="e" vm="70">
        <f>IFERROR(VLOOKUP(S51,Matrix!$1:$1048576,2,FALSE),"")</f>
        <v>#VALUE!</v>
      </c>
      <c r="R51" s="18"/>
      <c r="S51" s="36" t="s">
        <v>96</v>
      </c>
      <c r="U51" s="71"/>
      <c r="V51" s="46"/>
      <c r="Z51" s="125">
        <v>1</v>
      </c>
      <c r="AA51" s="49" t="str">
        <f>IFERROR(VLOOKUP(AB51,Matrix!$1:$1048576,2,FALSE),"")</f>
        <v/>
      </c>
      <c r="AB51" s="181" t="str">
        <f>IF($V$81="","-",IF($BK$45=1,$AS$45,IF($BK$48=1,$AS$48,IF($BK$46=1,$AS$46,IF($BK$47=1,$AS$47,"")))))</f>
        <v>-</v>
      </c>
      <c r="AC51" s="47" t="str">
        <f>IFERROR(VLOOKUP($AB51,$AS$14:$AW$73,5,FALSE),"")</f>
        <v/>
      </c>
      <c r="AD51" s="48" t="str">
        <f>IFERROR(VLOOKUP($AB51,$AS$14:$BF$73,9,FALSE),"")</f>
        <v/>
      </c>
      <c r="AE51" s="48" t="str">
        <f>IFERROR(VLOOKUP($AB51,$AS$14:$BF$73,13,FALSE),"")</f>
        <v/>
      </c>
      <c r="AF51" s="48" t="str">
        <f>IFERROR(VLOOKUP($AB51,$AS$14:$BF$73,14,FALSE),"")</f>
        <v/>
      </c>
      <c r="AR51" s="5" t="s">
        <v>149</v>
      </c>
      <c r="AS51" s="5" t="str">
        <f>S26</f>
        <v>Kaapverdië</v>
      </c>
      <c r="AT51" s="54">
        <f>IF($V26&gt;$U26,3,IF($U26=$V26,1,0))</f>
        <v>1</v>
      </c>
      <c r="AU51" s="54">
        <f>IF($V53&gt;$U53,3,IF($U53=$V53,1,0))</f>
        <v>1</v>
      </c>
      <c r="AV51" s="54">
        <f>IF($U79&gt;$V79,3,IF($U79=$V79,1,0))</f>
        <v>1</v>
      </c>
      <c r="AW51" s="14">
        <f t="shared" si="8"/>
        <v>3</v>
      </c>
      <c r="AX51" s="14">
        <f>V26</f>
        <v>0</v>
      </c>
      <c r="AY51" s="14">
        <f>V53</f>
        <v>0</v>
      </c>
      <c r="AZ51" s="14">
        <f>U79</f>
        <v>0</v>
      </c>
      <c r="BA51" s="14">
        <f t="shared" si="9"/>
        <v>0</v>
      </c>
      <c r="BB51" s="14">
        <f>U26</f>
        <v>0</v>
      </c>
      <c r="BC51" s="14">
        <f>U53</f>
        <v>0</v>
      </c>
      <c r="BD51" s="14">
        <f>V79</f>
        <v>0</v>
      </c>
      <c r="BE51" s="14">
        <f t="shared" si="10"/>
        <v>0</v>
      </c>
      <c r="BF51" s="14">
        <f t="shared" si="12"/>
        <v>0</v>
      </c>
      <c r="BG51" s="14">
        <f t="shared" si="11"/>
        <v>0</v>
      </c>
      <c r="BH51" s="14">
        <f t="shared" si="13"/>
        <v>0</v>
      </c>
      <c r="BI51" s="14">
        <v>1E-4</v>
      </c>
      <c r="BJ51" s="14">
        <f t="shared" si="14"/>
        <v>3.0001000000000002</v>
      </c>
      <c r="BK51" s="14">
        <f>IFERROR(_xlfn.RANK.AVG($BJ$51,$BJ$50:$BJ$53,0),"")</f>
        <v>4</v>
      </c>
      <c r="BL51" s="5" t="str">
        <f>IF(V79="","-",IF(BK50=2,AS50,IF(BK53=2,AS53,IF(BK51=2,AS51,IF(BK52=2,AS52,"")))))</f>
        <v>-</v>
      </c>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row>
    <row r="52" spans="4:112" ht="18" customHeight="1">
      <c r="D52" s="40">
        <v>46194</v>
      </c>
      <c r="E52" s="40" t="s">
        <v>67</v>
      </c>
      <c r="F52" s="40" t="s">
        <v>43</v>
      </c>
      <c r="H52" s="24" t="s">
        <v>123</v>
      </c>
      <c r="J52" s="30" t="s">
        <v>136</v>
      </c>
      <c r="K52" s="31">
        <v>2</v>
      </c>
      <c r="M52" s="17" t="e" vm="71">
        <f>IFERROR(VLOOKUP(O52,Matrix!$1:$1048576,2,FALSE),"")</f>
        <v>#VALUE!</v>
      </c>
      <c r="N52" s="17"/>
      <c r="O52" s="37" t="s">
        <v>38</v>
      </c>
      <c r="Q52" s="17" t="e" vm="72">
        <f>IFERROR(VLOOKUP(S52,Matrix!$1:$1048576,2,FALSE),"")</f>
        <v>#VALUE!</v>
      </c>
      <c r="R52" s="17"/>
      <c r="S52" s="37" t="s">
        <v>98</v>
      </c>
      <c r="U52" s="71"/>
      <c r="V52" s="46"/>
      <c r="Z52" s="124">
        <v>2</v>
      </c>
      <c r="AA52" s="50" t="str">
        <f>IFERROR(VLOOKUP(AB52,Matrix!$1:$1048576,2,FALSE),"")</f>
        <v/>
      </c>
      <c r="AB52" s="181" t="str">
        <f>IF($V$81="","-",IF($BK$45=2,$AS$45,IF($BK$48=2,$AS$48,IF($BK$46=2,$AS$46,IF($BK$47=2,$AS$47,"")))))</f>
        <v>-</v>
      </c>
      <c r="AC52" s="27" t="str">
        <f>IFERROR(VLOOKUP($AB52,$AS$15:$AW$73,5,FALSE),"")</f>
        <v/>
      </c>
      <c r="AD52" s="18" t="str">
        <f>IFERROR(VLOOKUP($AB52,$AS$14:$BF$73,9,FALSE),"")</f>
        <v/>
      </c>
      <c r="AE52" s="18" t="str">
        <f>IFERROR(VLOOKUP($AB52,$AS$14:$BF$73,13,FALSE),"")</f>
        <v/>
      </c>
      <c r="AF52" s="18" t="str">
        <f>IFERROR(VLOOKUP($AB52,$AS$14:$BF$73,14,FALSE),"")</f>
        <v/>
      </c>
      <c r="AR52" s="5" t="s">
        <v>149</v>
      </c>
      <c r="AS52" s="5" t="str">
        <f>O28</f>
        <v>Saoedi-Arabië</v>
      </c>
      <c r="AT52" s="54">
        <f>IF($U28&gt;$V28,3,IF($U28=$V28,1,0))</f>
        <v>1</v>
      </c>
      <c r="AU52" s="54">
        <f>IF($V51&gt;$U51,3,IF($U51=$V51,1,0))</f>
        <v>1</v>
      </c>
      <c r="AV52" s="54">
        <f>IF($V79&gt;$U79,3,IF($U79=$V79,1,0))</f>
        <v>1</v>
      </c>
      <c r="AW52" s="14">
        <f t="shared" si="8"/>
        <v>3</v>
      </c>
      <c r="AX52" s="14">
        <f>U28</f>
        <v>0</v>
      </c>
      <c r="AY52" s="14">
        <f>V51</f>
        <v>0</v>
      </c>
      <c r="AZ52" s="14">
        <f>V79</f>
        <v>0</v>
      </c>
      <c r="BA52" s="14">
        <f t="shared" si="9"/>
        <v>0</v>
      </c>
      <c r="BB52" s="14">
        <f>V28</f>
        <v>0</v>
      </c>
      <c r="BC52" s="14">
        <f>U51</f>
        <v>0</v>
      </c>
      <c r="BD52" s="14">
        <f>U79</f>
        <v>0</v>
      </c>
      <c r="BE52" s="14">
        <f t="shared" si="10"/>
        <v>0</v>
      </c>
      <c r="BF52" s="14">
        <f t="shared" si="12"/>
        <v>0</v>
      </c>
      <c r="BG52" s="14">
        <f t="shared" si="11"/>
        <v>0</v>
      </c>
      <c r="BH52" s="14">
        <f t="shared" si="13"/>
        <v>0</v>
      </c>
      <c r="BI52" s="14">
        <v>2.0000000000000001E-4</v>
      </c>
      <c r="BJ52" s="14">
        <f t="shared" si="14"/>
        <v>3.0002</v>
      </c>
      <c r="BK52" s="14">
        <f>IFERROR(_xlfn.RANK.AVG($BJ$52,$BJ$50:$BJ$53,0),"")</f>
        <v>3</v>
      </c>
      <c r="BL52" s="5" t="str">
        <f>IF(V79="","-",IF(BK50=3,AS50,IF(BK53=3,AS53,IF(BK51=3,AS51,IF(BK52=3,AS52,"")))))</f>
        <v>-</v>
      </c>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row>
    <row r="53" spans="4:112" ht="18" customHeight="1">
      <c r="D53" s="39">
        <v>46195</v>
      </c>
      <c r="E53" s="39" t="s">
        <v>68</v>
      </c>
      <c r="F53" s="39" t="s">
        <v>114</v>
      </c>
      <c r="H53" s="25" t="s">
        <v>134</v>
      </c>
      <c r="J53" s="28" t="s">
        <v>137</v>
      </c>
      <c r="K53" s="29">
        <v>2</v>
      </c>
      <c r="M53" s="18" t="e" vm="73">
        <f>IFERROR(VLOOKUP(O53,Matrix!$1:$1048576,2,FALSE),"")</f>
        <v>#VALUE!</v>
      </c>
      <c r="N53" s="18"/>
      <c r="O53" s="36" t="s">
        <v>97</v>
      </c>
      <c r="Q53" s="18" t="e" vm="74">
        <f>IFERROR(VLOOKUP(S53,Matrix!$1:$1048576,2,FALSE),"")</f>
        <v>#VALUE!</v>
      </c>
      <c r="R53" s="18"/>
      <c r="S53" s="36" t="s">
        <v>95</v>
      </c>
      <c r="U53" s="71"/>
      <c r="V53" s="46"/>
      <c r="Z53" s="129">
        <v>3</v>
      </c>
      <c r="AA53" s="51" t="str">
        <f>IFERROR(VLOOKUP(AB53,Matrix!$1:$1048576,2,FALSE),"")</f>
        <v/>
      </c>
      <c r="AB53" s="181" t="str">
        <f>IF($V$81="","-",IF($BK$45=3,$AS$45,IF($BK$48=3,$AS$48,IF($BK$46=3,$AS$46,IF($BK$47=3,$AS$47,"")))))</f>
        <v>-</v>
      </c>
      <c r="AC53" s="26" t="str">
        <f>IFERROR(VLOOKUP($AB53,$AS$16:$AW$73,5,FALSE),"")</f>
        <v/>
      </c>
      <c r="AD53" s="17" t="str">
        <f>IFERROR(VLOOKUP($AB53,$AS$14:$BF$73,9,FALSE),"")</f>
        <v/>
      </c>
      <c r="AE53" s="17" t="str">
        <f>IFERROR(VLOOKUP($AB53,$AS$14:$BF$73,13,FALSE),"")</f>
        <v/>
      </c>
      <c r="AF53" s="17" t="str">
        <f>IFERROR(VLOOKUP($AB53,$AS$14:$BF$73,14,FALSE),"")</f>
        <v/>
      </c>
      <c r="AR53" s="5" t="s">
        <v>149</v>
      </c>
      <c r="AS53" s="5" t="str">
        <f>S28</f>
        <v>Uruguay</v>
      </c>
      <c r="AT53" s="54">
        <f>IF($V28&gt;$U28,3,IF($U28=$V28,1,0))</f>
        <v>1</v>
      </c>
      <c r="AU53" s="54">
        <f>IF($U53&gt;$V53,3,IF($U53=$V53,1,0))</f>
        <v>1</v>
      </c>
      <c r="AV53" s="54">
        <f>IF($U78&gt;$V78,3,IF($U78=$V78,1,0))</f>
        <v>1</v>
      </c>
      <c r="AW53" s="14">
        <f t="shared" si="8"/>
        <v>3</v>
      </c>
      <c r="AX53" s="14">
        <f>V28</f>
        <v>0</v>
      </c>
      <c r="AY53" s="14">
        <f>U53</f>
        <v>0</v>
      </c>
      <c r="AZ53" s="14">
        <f>U78</f>
        <v>0</v>
      </c>
      <c r="BA53" s="14">
        <f t="shared" si="9"/>
        <v>0</v>
      </c>
      <c r="BB53" s="14">
        <f>U28</f>
        <v>0</v>
      </c>
      <c r="BC53" s="14">
        <f>V53</f>
        <v>0</v>
      </c>
      <c r="BD53" s="14">
        <f>V78</f>
        <v>0</v>
      </c>
      <c r="BE53" s="14">
        <f t="shared" si="10"/>
        <v>0</v>
      </c>
      <c r="BF53" s="14">
        <f t="shared" si="12"/>
        <v>0</v>
      </c>
      <c r="BG53" s="14">
        <f t="shared" si="11"/>
        <v>0</v>
      </c>
      <c r="BH53" s="14">
        <f t="shared" si="13"/>
        <v>0</v>
      </c>
      <c r="BI53" s="14">
        <v>2.9999999999999997E-4</v>
      </c>
      <c r="BJ53" s="14">
        <f t="shared" si="14"/>
        <v>3.0003000000000002</v>
      </c>
      <c r="BK53" s="14">
        <f>IFERROR(_xlfn.RANK.AVG($BJ$53,$BJ$50:$BJ$53,0),"")</f>
        <v>2</v>
      </c>
      <c r="BL53" s="5" t="str">
        <f>IF(V79="","-",IF(BK50=4,AS50,IF(BK53=4,AS53,IF(BK51=4,AS51,IF(BK52=4,AS52,"")))))</f>
        <v>-</v>
      </c>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row>
    <row r="54" spans="4:112" ht="18" customHeight="1">
      <c r="D54" s="40">
        <v>46195</v>
      </c>
      <c r="E54" s="40" t="s">
        <v>68</v>
      </c>
      <c r="F54" s="40" t="s">
        <v>112</v>
      </c>
      <c r="H54" s="24" t="s">
        <v>124</v>
      </c>
      <c r="J54" s="30" t="s">
        <v>136</v>
      </c>
      <c r="K54" s="31">
        <v>2</v>
      </c>
      <c r="M54" s="17" t="e" vm="75">
        <f>IFERROR(VLOOKUP(O54,Matrix!$1:$1048576,2,FALSE),"")</f>
        <v>#VALUE!</v>
      </c>
      <c r="N54" s="17"/>
      <c r="O54" s="37" t="s">
        <v>99</v>
      </c>
      <c r="Q54" s="17" t="e" vm="76">
        <f>IFERROR(VLOOKUP(S54,Matrix!$1:$1048576,2,FALSE),"")</f>
        <v>#VALUE!</v>
      </c>
      <c r="R54" s="17"/>
      <c r="S54" s="37" t="s">
        <v>118</v>
      </c>
      <c r="U54" s="71"/>
      <c r="V54" s="46"/>
      <c r="Z54" s="128">
        <v>4</v>
      </c>
      <c r="AA54" s="50" t="str">
        <f>IFERROR(VLOOKUP(AB54,Matrix!$1:$1048576,2,FALSE),"")</f>
        <v/>
      </c>
      <c r="AB54" s="182" t="str">
        <f>IF($V$81="","-",IF($BK$45=4,$AS$45,IF($BK$48=4,$AS$48,IF($BK$46=4,$AS$46,IF($BK$47=4,$AS$47,"")))))</f>
        <v>-</v>
      </c>
      <c r="AC54" s="27" t="str">
        <f>IFERROR(VLOOKUP($AB54,$AS$17:$AW$73,5,FALSE),"")</f>
        <v/>
      </c>
      <c r="AD54" s="18" t="str">
        <f>IFERROR(VLOOKUP($AB54,$AS$14:$BF$73,9,FALSE),"")</f>
        <v/>
      </c>
      <c r="AE54" s="18" t="str">
        <f>IFERROR(VLOOKUP($AB54,$AS$14:$BF$73,13,FALSE),"")</f>
        <v/>
      </c>
      <c r="AF54" s="18" t="str">
        <f>IFERROR(VLOOKUP($AB54,$AS$14:$BF$73,14,FALSE),"")</f>
        <v/>
      </c>
      <c r="AT54" s="54"/>
      <c r="AU54" s="54"/>
      <c r="AV54" s="5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row>
    <row r="55" spans="4:112" ht="18" customHeight="1">
      <c r="D55" s="39">
        <v>46195</v>
      </c>
      <c r="E55" s="39" t="s">
        <v>68</v>
      </c>
      <c r="F55" s="39" t="s">
        <v>115</v>
      </c>
      <c r="H55" s="25" t="s">
        <v>129</v>
      </c>
      <c r="J55" s="28" t="s">
        <v>139</v>
      </c>
      <c r="K55" s="29">
        <v>2</v>
      </c>
      <c r="M55" s="18" t="e" vm="77">
        <f>IFERROR(VLOOKUP(O55,Matrix!$1:$1048576,2,FALSE),"")</f>
        <v>#VALUE!</v>
      </c>
      <c r="N55" s="18"/>
      <c r="O55" s="36" t="s">
        <v>103</v>
      </c>
      <c r="Q55" s="18" t="e" vm="78">
        <f>IFERROR(VLOOKUP(S55,Matrix!$1:$1048576,2,FALSE),"")</f>
        <v>#VALUE!</v>
      </c>
      <c r="R55" s="18"/>
      <c r="S55" s="36" t="s">
        <v>50</v>
      </c>
      <c r="U55" s="71"/>
      <c r="V55" s="46"/>
      <c r="AA55" s="15"/>
      <c r="AR55" s="5" t="s">
        <v>150</v>
      </c>
      <c r="AS55" s="5" t="str">
        <f>O31</f>
        <v>Frankrijk</v>
      </c>
      <c r="AT55" s="54">
        <f>IF($U31&gt;$V31,3,IF($U31=$V31,1,0))</f>
        <v>1</v>
      </c>
      <c r="AU55" s="54">
        <f>IF($U56&gt;$V56,3,IF($U56=$V56,1,0))</f>
        <v>1</v>
      </c>
      <c r="AV55" s="54">
        <f>IF($V76&gt;$U76,3,IF($U76=$V76,1,0))</f>
        <v>1</v>
      </c>
      <c r="AW55" s="14">
        <f t="shared" si="8"/>
        <v>3</v>
      </c>
      <c r="AX55" s="14">
        <f>U31</f>
        <v>0</v>
      </c>
      <c r="AY55" s="14">
        <f>U56</f>
        <v>0</v>
      </c>
      <c r="AZ55" s="14">
        <f>V76</f>
        <v>0</v>
      </c>
      <c r="BA55" s="14">
        <f t="shared" si="9"/>
        <v>0</v>
      </c>
      <c r="BB55" s="14">
        <f>V31</f>
        <v>0</v>
      </c>
      <c r="BC55" s="14">
        <f>V56</f>
        <v>0</v>
      </c>
      <c r="BD55" s="14">
        <f>U76</f>
        <v>0</v>
      </c>
      <c r="BE55" s="14">
        <f t="shared" si="10"/>
        <v>0</v>
      </c>
      <c r="BF55" s="14">
        <f t="shared" si="12"/>
        <v>0</v>
      </c>
      <c r="BG55" s="14">
        <f t="shared" si="11"/>
        <v>0</v>
      </c>
      <c r="BH55" s="14">
        <f t="shared" si="13"/>
        <v>0</v>
      </c>
      <c r="BI55" s="14">
        <v>4.0000000000000002E-4</v>
      </c>
      <c r="BJ55" s="14">
        <f t="shared" si="14"/>
        <v>3.0004</v>
      </c>
      <c r="BK55" s="14">
        <f>IFERROR(_xlfn.RANK.AVG($BJ$55,$BJ$55:$BJ$58,0),"")</f>
        <v>1</v>
      </c>
      <c r="BL55" s="5" t="str">
        <f>IF(V77="","-",IF(BK55=1,AS55,IF(BK58=1,AS58,IF(BK56=1,AS56,IF(BK57=1,AS57,"")))))</f>
        <v>-</v>
      </c>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row>
    <row r="56" spans="4:112" ht="18" customHeight="1">
      <c r="D56" s="40">
        <v>46195</v>
      </c>
      <c r="E56" s="40" t="s">
        <v>68</v>
      </c>
      <c r="F56" s="40" t="s">
        <v>144</v>
      </c>
      <c r="H56" s="24" t="s">
        <v>130</v>
      </c>
      <c r="J56" s="30" t="s">
        <v>138</v>
      </c>
      <c r="K56" s="31">
        <v>2</v>
      </c>
      <c r="M56" s="17" t="e" vm="79">
        <f>IFERROR(VLOOKUP(O56,Matrix!$1:$1048576,2,FALSE),"")</f>
        <v>#VALUE!</v>
      </c>
      <c r="N56" s="17"/>
      <c r="O56" s="37" t="s">
        <v>34</v>
      </c>
      <c r="Q56" s="17" t="e" vm="37">
        <f>IFERROR(VLOOKUP(S56,Matrix!$1:$1048576,2,FALSE),"")</f>
        <v>#VALUE!</v>
      </c>
      <c r="R56" s="17"/>
      <c r="S56" s="37" t="s">
        <v>1029</v>
      </c>
      <c r="U56" s="71"/>
      <c r="V56" s="46"/>
      <c r="Z56" s="56" t="s">
        <v>149</v>
      </c>
      <c r="AA56" s="21"/>
      <c r="AB56" s="133" t="s">
        <v>160</v>
      </c>
      <c r="AC56" s="19" t="s">
        <v>161</v>
      </c>
      <c r="AD56" s="20" t="s">
        <v>158</v>
      </c>
      <c r="AE56" s="20" t="s">
        <v>159</v>
      </c>
      <c r="AF56" s="22" t="s">
        <v>162</v>
      </c>
      <c r="AR56" s="5" t="s">
        <v>150</v>
      </c>
      <c r="AS56" s="5" t="str">
        <f>S31</f>
        <v>Senegal</v>
      </c>
      <c r="AT56" s="54">
        <f>IF($V31&gt;$U31,3,IF($U31=$V31,1,0))</f>
        <v>1</v>
      </c>
      <c r="AU56" s="54">
        <f>IF($V57&gt;$U57,3,IF($U57=$V57,1,0))</f>
        <v>1</v>
      </c>
      <c r="AV56" s="54">
        <f>IF($U77&gt;$V77,3,IF($U77=$V77,1,0))</f>
        <v>1</v>
      </c>
      <c r="AW56" s="14">
        <f t="shared" si="8"/>
        <v>3</v>
      </c>
      <c r="AX56" s="14">
        <f>V31</f>
        <v>0</v>
      </c>
      <c r="AY56" s="14">
        <f>V57</f>
        <v>0</v>
      </c>
      <c r="AZ56" s="14">
        <f>U77</f>
        <v>0</v>
      </c>
      <c r="BA56" s="14">
        <f t="shared" si="9"/>
        <v>0</v>
      </c>
      <c r="BB56" s="14">
        <f>U31</f>
        <v>0</v>
      </c>
      <c r="BC56" s="14">
        <f>U57</f>
        <v>0</v>
      </c>
      <c r="BD56" s="14">
        <f>V77</f>
        <v>0</v>
      </c>
      <c r="BE56" s="14">
        <f t="shared" si="10"/>
        <v>0</v>
      </c>
      <c r="BF56" s="14">
        <f t="shared" si="12"/>
        <v>0</v>
      </c>
      <c r="BG56" s="14">
        <f t="shared" si="11"/>
        <v>0</v>
      </c>
      <c r="BH56" s="14">
        <f t="shared" si="13"/>
        <v>0</v>
      </c>
      <c r="BI56" s="14">
        <v>2.0000000000000001E-4</v>
      </c>
      <c r="BJ56" s="14">
        <f t="shared" si="14"/>
        <v>3.0002</v>
      </c>
      <c r="BK56" s="14">
        <f>IFERROR(_xlfn.RANK.AVG($BJ$56,$BJ$55:$BJ$58,0),"")</f>
        <v>3</v>
      </c>
      <c r="BL56" s="5" t="str">
        <f>IF(V77="","-",IF(BK55=2,AS55,IF(BK58=2,AS58,IF(BK56=2,AS56,IF(BK57=2,AS57,"")))))</f>
        <v>-</v>
      </c>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row>
    <row r="57" spans="4:112" ht="18" customHeight="1">
      <c r="D57" s="39">
        <v>46196</v>
      </c>
      <c r="E57" s="39" t="s">
        <v>69</v>
      </c>
      <c r="F57" s="39" t="s">
        <v>143</v>
      </c>
      <c r="H57" s="25" t="s">
        <v>126</v>
      </c>
      <c r="J57" s="28" t="s">
        <v>138</v>
      </c>
      <c r="K57" s="29">
        <v>2</v>
      </c>
      <c r="M57" s="18" t="e" vm="80">
        <f>IFERROR(VLOOKUP(O57,Matrix!$1:$1048576,2,FALSE),"")</f>
        <v>#VALUE!</v>
      </c>
      <c r="N57" s="18"/>
      <c r="O57" s="36" t="s">
        <v>102</v>
      </c>
      <c r="Q57" s="18" t="e" vm="81">
        <f>IFERROR(VLOOKUP(S57,Matrix!$1:$1048576,2,FALSE),"")</f>
        <v>#VALUE!</v>
      </c>
      <c r="R57" s="18"/>
      <c r="S57" s="36" t="s">
        <v>101</v>
      </c>
      <c r="U57" s="71"/>
      <c r="V57" s="46"/>
      <c r="Z57" s="125">
        <v>1</v>
      </c>
      <c r="AA57" s="49" t="str">
        <f>IFERROR(VLOOKUP(AB57,Matrix!$1:$1048576,2,FALSE),"")</f>
        <v/>
      </c>
      <c r="AB57" s="181" t="str">
        <f>IF($V$79="","-",IF($BK$50=1,$AS$50,IF($BK$53=1,$AS$53,IF($BK$51=1,$AS$51,IF($BK$52=1,$AS$52,"")))))</f>
        <v>-</v>
      </c>
      <c r="AC57" s="47" t="str">
        <f>IFERROR(VLOOKUP($AB57,$AS$14:$AW$73,5,FALSE),"")</f>
        <v/>
      </c>
      <c r="AD57" s="48" t="str">
        <f>IFERROR(VLOOKUP($AB57,$AS$14:$BF$73,9,FALSE),"")</f>
        <v/>
      </c>
      <c r="AE57" s="48" t="str">
        <f>IFERROR(VLOOKUP($AB57,$AS$14:$BF$73,13,FALSE),"")</f>
        <v/>
      </c>
      <c r="AF57" s="48" t="str">
        <f>IFERROR(VLOOKUP($AB57,$AS$14:$BF$73,14,FALSE),"")</f>
        <v/>
      </c>
      <c r="AR57" s="5" t="s">
        <v>150</v>
      </c>
      <c r="AS57" s="5" t="str">
        <f>O32</f>
        <v>Irak</v>
      </c>
      <c r="AT57" s="54">
        <f>IF($U32&gt;$V32,3,IF($U32=$V32,1,0))</f>
        <v>1</v>
      </c>
      <c r="AU57" s="54">
        <f>IF($V56&gt;$U56,3,IF($U56=$V56,1,0))</f>
        <v>1</v>
      </c>
      <c r="AV57" s="54">
        <f>IF($V77&gt;$U77,3,IF($U77=$V77,1,0))</f>
        <v>1</v>
      </c>
      <c r="AW57" s="14">
        <f t="shared" si="8"/>
        <v>3</v>
      </c>
      <c r="AX57" s="14">
        <f>U32</f>
        <v>0</v>
      </c>
      <c r="AY57" s="14">
        <f>V56</f>
        <v>0</v>
      </c>
      <c r="AZ57" s="14">
        <f>V77</f>
        <v>0</v>
      </c>
      <c r="BA57" s="14">
        <f t="shared" si="9"/>
        <v>0</v>
      </c>
      <c r="BB57" s="14">
        <f>V32</f>
        <v>0</v>
      </c>
      <c r="BC57" s="14">
        <f>U56</f>
        <v>0</v>
      </c>
      <c r="BD57" s="14">
        <f>U77</f>
        <v>0</v>
      </c>
      <c r="BE57" s="14">
        <f t="shared" si="10"/>
        <v>0</v>
      </c>
      <c r="BF57" s="14">
        <f t="shared" si="12"/>
        <v>0</v>
      </c>
      <c r="BG57" s="14">
        <f t="shared" si="11"/>
        <v>0</v>
      </c>
      <c r="BH57" s="14">
        <f t="shared" si="13"/>
        <v>0</v>
      </c>
      <c r="BI57" s="14">
        <v>1E-4</v>
      </c>
      <c r="BJ57" s="14">
        <f t="shared" si="14"/>
        <v>3.0001000000000002</v>
      </c>
      <c r="BK57" s="14">
        <f>IFERROR(_xlfn.RANK.AVG($BJ$57,$BJ$55:$BJ$58,0),"")</f>
        <v>4</v>
      </c>
      <c r="BL57" s="5" t="str">
        <f>IF(V77="","-",IF(BK55=3,AS55,IF(BK58=3,AS58,IF(BK56=3,AS56,IF(BK57=3,AS57,"")))))</f>
        <v>-</v>
      </c>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row>
    <row r="58" spans="4:112" ht="18" customHeight="1">
      <c r="D58" s="40">
        <v>46196</v>
      </c>
      <c r="E58" s="40" t="s">
        <v>69</v>
      </c>
      <c r="F58" s="40" t="s">
        <v>81</v>
      </c>
      <c r="H58" s="24" t="s">
        <v>125</v>
      </c>
      <c r="J58" s="30" t="s">
        <v>139</v>
      </c>
      <c r="K58" s="31">
        <v>2</v>
      </c>
      <c r="M58" s="17" t="e" vm="82">
        <f>IFERROR(VLOOKUP(O58,Matrix!$1:$1048576,2,FALSE),"")</f>
        <v>#VALUE!</v>
      </c>
      <c r="N58" s="17"/>
      <c r="O58" s="37" t="s">
        <v>100</v>
      </c>
      <c r="Q58" s="17" t="e" vm="83">
        <f>IFERROR(VLOOKUP(S58,Matrix!$1:$1048576,2,FALSE),"")</f>
        <v>#VALUE!</v>
      </c>
      <c r="R58" s="17"/>
      <c r="S58" s="37" t="s">
        <v>104</v>
      </c>
      <c r="U58" s="71"/>
      <c r="V58" s="46"/>
      <c r="Z58" s="124">
        <v>2</v>
      </c>
      <c r="AA58" s="50" t="str">
        <f>IFERROR(VLOOKUP(AB58,Matrix!$1:$1048576,2,FALSE),"")</f>
        <v/>
      </c>
      <c r="AB58" s="181" t="str">
        <f>IF($V$79="","-",IF($BK$50=2,$AS$50,IF($BK$53=2,$AS$53,IF($BK$51=2,$AS$51,IF($BK$52=2,$AS$52,"")))))</f>
        <v>-</v>
      </c>
      <c r="AC58" s="27" t="str">
        <f>IFERROR(VLOOKUP($AB58,$AS$15:$AW$73,5,FALSE),"")</f>
        <v/>
      </c>
      <c r="AD58" s="18" t="str">
        <f>IFERROR(VLOOKUP($AB58,$AS$14:$BF$73,9,FALSE),"")</f>
        <v/>
      </c>
      <c r="AE58" s="18" t="str">
        <f>IFERROR(VLOOKUP($AB58,$AS$14:$BF$73,13,FALSE),"")</f>
        <v/>
      </c>
      <c r="AF58" s="18" t="str">
        <f>IFERROR(VLOOKUP($AB58,$AS$14:$BF$73,14,FALSE),"")</f>
        <v/>
      </c>
      <c r="AR58" s="5" t="s">
        <v>150</v>
      </c>
      <c r="AS58" s="5" t="str">
        <f>S32</f>
        <v>Noorwegen</v>
      </c>
      <c r="AT58" s="54">
        <f>IF($V32&gt;$U32,3,IF($U32=$V32,1,0))</f>
        <v>1</v>
      </c>
      <c r="AU58" s="54">
        <f>IF($U57&gt;$V57,3,IF($U57=$V57,1,0))</f>
        <v>1</v>
      </c>
      <c r="AV58" s="54">
        <f>IF($U76&gt;$V76,3,IF($U76=$V76,1,0))</f>
        <v>1</v>
      </c>
      <c r="AW58" s="14">
        <f t="shared" si="8"/>
        <v>3</v>
      </c>
      <c r="AX58" s="14">
        <f>V32</f>
        <v>0</v>
      </c>
      <c r="AY58" s="14">
        <f>U57</f>
        <v>0</v>
      </c>
      <c r="AZ58" s="14">
        <f>U76</f>
        <v>0</v>
      </c>
      <c r="BA58" s="14">
        <f t="shared" si="9"/>
        <v>0</v>
      </c>
      <c r="BB58" s="14">
        <f>U32</f>
        <v>0</v>
      </c>
      <c r="BC58" s="14">
        <f>V57</f>
        <v>0</v>
      </c>
      <c r="BD58" s="14">
        <f>V76</f>
        <v>0</v>
      </c>
      <c r="BE58" s="14">
        <f t="shared" si="10"/>
        <v>0</v>
      </c>
      <c r="BF58" s="14">
        <f t="shared" si="12"/>
        <v>0</v>
      </c>
      <c r="BG58" s="14">
        <f t="shared" si="11"/>
        <v>0</v>
      </c>
      <c r="BH58" s="14">
        <f t="shared" si="13"/>
        <v>0</v>
      </c>
      <c r="BI58" s="14">
        <v>2.9999999999999997E-4</v>
      </c>
      <c r="BJ58" s="14">
        <f t="shared" si="14"/>
        <v>3.0003000000000002</v>
      </c>
      <c r="BK58" s="14">
        <f>IFERROR(_xlfn.RANK.AVG($BJ$58,$BJ$55:$BJ$58,0),"")</f>
        <v>2</v>
      </c>
      <c r="BL58" s="5" t="str">
        <f>IF(V77="","-",IF(BK55=4,AS55,IF(BK58=4,AS58,IF(BK56=4,AS56,IF(BK57=4,AS57,"")))))</f>
        <v>-</v>
      </c>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row>
    <row r="59" spans="4:112" ht="18" customHeight="1">
      <c r="D59" s="39">
        <v>46196</v>
      </c>
      <c r="E59" s="39" t="s">
        <v>69</v>
      </c>
      <c r="F59" s="39" t="s">
        <v>115</v>
      </c>
      <c r="H59" s="25" t="s">
        <v>128</v>
      </c>
      <c r="J59" s="28" t="s">
        <v>140</v>
      </c>
      <c r="K59" s="29">
        <v>2</v>
      </c>
      <c r="M59" s="18" t="e" vm="84">
        <f>IFERROR(VLOOKUP(O59,Matrix!$1:$1048576,2,FALSE),"")</f>
        <v>#VALUE!</v>
      </c>
      <c r="N59" s="18"/>
      <c r="O59" s="36" t="s">
        <v>42</v>
      </c>
      <c r="Q59" s="18" t="e" vm="85">
        <f>IFERROR(VLOOKUP(S59,Matrix!$1:$1048576,2,FALSE),"")</f>
        <v>#VALUE!</v>
      </c>
      <c r="R59" s="18"/>
      <c r="S59" s="36" t="s">
        <v>107</v>
      </c>
      <c r="U59" s="71"/>
      <c r="V59" s="46"/>
      <c r="Z59" s="129">
        <v>3</v>
      </c>
      <c r="AA59" s="51" t="str">
        <f>IFERROR(VLOOKUP(AB59,Matrix!$1:$1048576,2,FALSE),"")</f>
        <v/>
      </c>
      <c r="AB59" s="181" t="str">
        <f>IF($V$79="","-",IF($BK$50=3,$AS$50,IF($BK$53=3,$AS$53,IF($BK$51=3,$AS$51,IF($BK$52=3,$AS$52,"")))))</f>
        <v>-</v>
      </c>
      <c r="AC59" s="26" t="str">
        <f>IFERROR(VLOOKUP($AB59,$AS$16:$AW$73,5,FALSE),"")</f>
        <v/>
      </c>
      <c r="AD59" s="17" t="str">
        <f>IFERROR(VLOOKUP($AB59,$AS$14:$BF$73,9,FALSE),"")</f>
        <v/>
      </c>
      <c r="AE59" s="17" t="str">
        <f>IFERROR(VLOOKUP($AB59,$AS$14:$BF$73,13,FALSE),"")</f>
        <v/>
      </c>
      <c r="AF59" s="17" t="str">
        <f>IFERROR(VLOOKUP($AB59,$AS$14:$BF$73,14,FALSE),"")</f>
        <v/>
      </c>
      <c r="AT59" s="54"/>
      <c r="AU59" s="54"/>
      <c r="AV59" s="5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row>
    <row r="60" spans="4:112" ht="18" customHeight="1">
      <c r="D60" s="40">
        <v>46196</v>
      </c>
      <c r="E60" s="40" t="s">
        <v>69</v>
      </c>
      <c r="F60" s="40" t="s">
        <v>116</v>
      </c>
      <c r="H60" s="24" t="s">
        <v>127</v>
      </c>
      <c r="J60" s="30" t="s">
        <v>141</v>
      </c>
      <c r="K60" s="31">
        <v>2</v>
      </c>
      <c r="M60" s="17" t="e" vm="86">
        <f>IFERROR(VLOOKUP(O60,Matrix!$1:$1048576,2,FALSE),"")</f>
        <v>#VALUE!</v>
      </c>
      <c r="N60" s="17"/>
      <c r="O60" s="37" t="s">
        <v>32</v>
      </c>
      <c r="Q60" s="17" t="e" vm="87">
        <f>IFERROR(VLOOKUP(S60,Matrix!$1:$1048576,2,FALSE),"")</f>
        <v>#VALUE!</v>
      </c>
      <c r="R60" s="17"/>
      <c r="S60" s="37" t="s">
        <v>105</v>
      </c>
      <c r="U60" s="71"/>
      <c r="V60" s="46"/>
      <c r="Z60" s="128">
        <v>4</v>
      </c>
      <c r="AA60" s="50" t="str">
        <f>IFERROR(VLOOKUP(AB60,Matrix!$1:$1048576,2,FALSE),"")</f>
        <v/>
      </c>
      <c r="AB60" s="182" t="str">
        <f>IF($V$79="","-",IF($BK$50=4,$AS$50,IF($BK$53=4,$AS$53,IF($BK$51=4,$AS$51,IF($BK$52=4,$AS$52,"")))))</f>
        <v>-</v>
      </c>
      <c r="AC60" s="27" t="str">
        <f>IFERROR(VLOOKUP($AB60,$AS$17:$AW$73,5,FALSE),"")</f>
        <v/>
      </c>
      <c r="AD60" s="18" t="str">
        <f>IFERROR(VLOOKUP($AB60,$AS$14:$BF$73,9,FALSE),"")</f>
        <v/>
      </c>
      <c r="AE60" s="18" t="str">
        <f>IFERROR(VLOOKUP($AB60,$AS$14:$BF$73,13,FALSE),"")</f>
        <v/>
      </c>
      <c r="AF60" s="18" t="str">
        <f>IFERROR(VLOOKUP($AB60,$AS$14:$BF$73,14,FALSE),"")</f>
        <v/>
      </c>
      <c r="AR60" s="5" t="s">
        <v>151</v>
      </c>
      <c r="AS60" s="5" t="str">
        <f>O33</f>
        <v>Argentinië</v>
      </c>
      <c r="AT60" s="54">
        <f>IF($U33&gt;$V33,3,IF($U33=$V33,1,0))</f>
        <v>1</v>
      </c>
      <c r="AU60" s="54">
        <f>IF($U55&gt;$V55,3,IF($U55=$V55,1,0))</f>
        <v>1</v>
      </c>
      <c r="AV60" s="54">
        <f>IF($V86&gt;$U86,3,IF($U86=$V86,1,0))</f>
        <v>1</v>
      </c>
      <c r="AW60" s="14">
        <f t="shared" si="8"/>
        <v>3</v>
      </c>
      <c r="AX60" s="14">
        <f>U33</f>
        <v>0</v>
      </c>
      <c r="AY60" s="14">
        <f>U55</f>
        <v>0</v>
      </c>
      <c r="AZ60" s="14">
        <f>V86</f>
        <v>0</v>
      </c>
      <c r="BA60" s="14">
        <f t="shared" si="9"/>
        <v>0</v>
      </c>
      <c r="BB60" s="14">
        <f>V33</f>
        <v>0</v>
      </c>
      <c r="BC60" s="14">
        <f>V55</f>
        <v>0</v>
      </c>
      <c r="BD60" s="14">
        <f>U86</f>
        <v>0</v>
      </c>
      <c r="BE60" s="14">
        <f t="shared" si="10"/>
        <v>0</v>
      </c>
      <c r="BF60" s="14">
        <f t="shared" si="12"/>
        <v>0</v>
      </c>
      <c r="BG60" s="14">
        <f t="shared" si="11"/>
        <v>0</v>
      </c>
      <c r="BH60" s="14">
        <f t="shared" si="13"/>
        <v>0</v>
      </c>
      <c r="BI60" s="14">
        <v>4.0000000000000002E-4</v>
      </c>
      <c r="BJ60" s="14">
        <f t="shared" si="14"/>
        <v>3.0004</v>
      </c>
      <c r="BK60" s="14">
        <f>IFERROR(_xlfn.RANK.AVG($BJ$60,$BJ$60:$BJ$63,0),"")</f>
        <v>1</v>
      </c>
      <c r="BL60" s="5" t="str">
        <f>IF(V87="","-",IF(BK60=1,AS60,IF(BK63=1,AS63,IF(BK61=1,AS61,IF(BK62=1,AS62,"")))))</f>
        <v>-</v>
      </c>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row>
    <row r="61" spans="4:112" ht="18" customHeight="1">
      <c r="D61" s="39">
        <v>46197</v>
      </c>
      <c r="E61" s="39" t="s">
        <v>70</v>
      </c>
      <c r="F61" s="39" t="s">
        <v>117</v>
      </c>
      <c r="H61" s="25" t="s">
        <v>122</v>
      </c>
      <c r="J61" s="28" t="s">
        <v>141</v>
      </c>
      <c r="K61" s="29">
        <v>2</v>
      </c>
      <c r="M61" s="18" t="e" vm="88">
        <f>IFERROR(VLOOKUP(O61,Matrix!$1:$1048576,2,FALSE),"")</f>
        <v>#VALUE!</v>
      </c>
      <c r="N61" s="18"/>
      <c r="O61" s="36" t="s">
        <v>106</v>
      </c>
      <c r="Q61" s="18" t="e" vm="89">
        <f>IFERROR(VLOOKUP(S61,Matrix!$1:$1048576,2,FALSE),"")</f>
        <v>#VALUE!</v>
      </c>
      <c r="R61" s="18"/>
      <c r="S61" s="36" t="s">
        <v>39</v>
      </c>
      <c r="U61" s="71"/>
      <c r="V61" s="46"/>
      <c r="AA61" s="15"/>
      <c r="AR61" s="5" t="s">
        <v>151</v>
      </c>
      <c r="AS61" s="5" t="str">
        <f>S30</f>
        <v>Jordanië</v>
      </c>
      <c r="AT61" s="54">
        <f>IF($V30&gt;$U30,3,IF($U30=$V30,1,0))</f>
        <v>1</v>
      </c>
      <c r="AU61" s="54">
        <f>IF($U58&gt;$V58,3,IF($U58=$V58,1,0))</f>
        <v>1</v>
      </c>
      <c r="AV61" s="54">
        <f>IF($U86&gt;$V86,3,IF($U86=$V86,1,0))</f>
        <v>1</v>
      </c>
      <c r="AW61" s="14">
        <f t="shared" si="8"/>
        <v>3</v>
      </c>
      <c r="AX61" s="14">
        <f>V30</f>
        <v>0</v>
      </c>
      <c r="AY61" s="14">
        <f>U58</f>
        <v>0</v>
      </c>
      <c r="AZ61" s="14">
        <f>U86</f>
        <v>0</v>
      </c>
      <c r="BA61" s="14">
        <f t="shared" si="9"/>
        <v>0</v>
      </c>
      <c r="BB61" s="14">
        <f>U30</f>
        <v>0</v>
      </c>
      <c r="BC61" s="14">
        <f>V58</f>
        <v>0</v>
      </c>
      <c r="BD61" s="14">
        <f>V86</f>
        <v>0</v>
      </c>
      <c r="BE61" s="14">
        <f t="shared" si="10"/>
        <v>0</v>
      </c>
      <c r="BF61" s="14">
        <f t="shared" si="12"/>
        <v>0</v>
      </c>
      <c r="BG61" s="14">
        <f t="shared" si="11"/>
        <v>0</v>
      </c>
      <c r="BH61" s="14">
        <f t="shared" si="13"/>
        <v>0</v>
      </c>
      <c r="BI61" s="14">
        <v>1E-4</v>
      </c>
      <c r="BJ61" s="14">
        <f t="shared" si="14"/>
        <v>3.0001000000000002</v>
      </c>
      <c r="BK61" s="14">
        <f>IFERROR(_xlfn.RANK.AVG($BJ$61,$BJ$60:$BJ$63,0),"")</f>
        <v>4</v>
      </c>
      <c r="BL61" s="5" t="str">
        <f>IF(V87="","-",IF(BK60=2,AS60,IF(BK63=2,AS63,IF(BK61=2,AS61,IF(BK62=2,AS62,"")))))</f>
        <v>-</v>
      </c>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row>
    <row r="62" spans="4:112" ht="18" customHeight="1">
      <c r="D62" s="41">
        <v>46197</v>
      </c>
      <c r="E62" s="41" t="s">
        <v>70</v>
      </c>
      <c r="F62" s="41" t="s">
        <v>81</v>
      </c>
      <c r="H62" s="32" t="s">
        <v>119</v>
      </c>
      <c r="J62" s="33" t="s">
        <v>140</v>
      </c>
      <c r="K62" s="34">
        <v>2</v>
      </c>
      <c r="M62" s="35" t="e" vm="90">
        <f>IFERROR(VLOOKUP(O62,Matrix!$1:$1048576,2,FALSE),"")</f>
        <v>#VALUE!</v>
      </c>
      <c r="N62" s="35"/>
      <c r="O62" s="38" t="s">
        <v>108</v>
      </c>
      <c r="Q62" s="35" t="e" vm="42">
        <f>IFERROR(VLOOKUP(S62,Matrix!$1:$1048576,2,FALSE),"")</f>
        <v>#VALUE!</v>
      </c>
      <c r="R62" s="35"/>
      <c r="S62" s="38" t="s">
        <v>1079</v>
      </c>
      <c r="U62" s="71"/>
      <c r="V62" s="46"/>
      <c r="Z62" s="56" t="s">
        <v>150</v>
      </c>
      <c r="AA62" s="21"/>
      <c r="AB62" s="133" t="s">
        <v>160</v>
      </c>
      <c r="AC62" s="19" t="s">
        <v>161</v>
      </c>
      <c r="AD62" s="20" t="s">
        <v>158</v>
      </c>
      <c r="AE62" s="20" t="s">
        <v>159</v>
      </c>
      <c r="AF62" s="22" t="s">
        <v>162</v>
      </c>
      <c r="AR62" s="5" t="s">
        <v>151</v>
      </c>
      <c r="AS62" s="5" t="str">
        <f>O30</f>
        <v>Oostenrijk</v>
      </c>
      <c r="AT62" s="54">
        <f>IF($U30&gt;$V30,3,IF($U30=$V30,1,0))</f>
        <v>1</v>
      </c>
      <c r="AU62" s="54">
        <f>IF($V55&gt;$U55,3,IF($U55=$V55,1,0))</f>
        <v>1</v>
      </c>
      <c r="AV62" s="54">
        <f>IF($V87&gt;$U87,3,IF($U87=$V87,1,0))</f>
        <v>1</v>
      </c>
      <c r="AW62" s="14">
        <f t="shared" si="8"/>
        <v>3</v>
      </c>
      <c r="AX62" s="14">
        <f>U30</f>
        <v>0</v>
      </c>
      <c r="AY62" s="14">
        <f>V55</f>
        <v>0</v>
      </c>
      <c r="AZ62" s="14">
        <f>V87</f>
        <v>0</v>
      </c>
      <c r="BA62" s="14">
        <f t="shared" si="9"/>
        <v>0</v>
      </c>
      <c r="BB62" s="14">
        <f>V30</f>
        <v>0</v>
      </c>
      <c r="BC62" s="14">
        <f>U55</f>
        <v>0</v>
      </c>
      <c r="BD62" s="14">
        <f>U87</f>
        <v>0</v>
      </c>
      <c r="BE62" s="14">
        <f t="shared" si="10"/>
        <v>0</v>
      </c>
      <c r="BF62" s="14">
        <f t="shared" si="12"/>
        <v>0</v>
      </c>
      <c r="BG62" s="14">
        <f t="shared" si="11"/>
        <v>0</v>
      </c>
      <c r="BH62" s="14">
        <f t="shared" si="13"/>
        <v>0</v>
      </c>
      <c r="BI62" s="14">
        <v>2.9999999999999997E-4</v>
      </c>
      <c r="BJ62" s="14">
        <f t="shared" si="14"/>
        <v>3.0003000000000002</v>
      </c>
      <c r="BK62" s="14">
        <f>IFERROR(_xlfn.RANK.AVG($BJ$62,$BJ$60:$BJ$63,0),"")</f>
        <v>2</v>
      </c>
      <c r="BL62" s="5" t="str">
        <f>IF(V87="","-",IF(BK60=3,AS60,IF(BK63=3,AS63,IF(BK61=3,AS61,IF(BK62=3,AS62,"")))))</f>
        <v>-</v>
      </c>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row>
    <row r="63" spans="4:112" ht="18" customHeight="1">
      <c r="O63" s="23"/>
      <c r="S63" s="7"/>
      <c r="U63" s="15"/>
      <c r="V63" s="15"/>
      <c r="Z63" s="125">
        <v>1</v>
      </c>
      <c r="AA63" s="49" t="str">
        <f>IFERROR(VLOOKUP(AB63,Matrix!$1:$1048576,2,FALSE),"")</f>
        <v/>
      </c>
      <c r="AB63" s="181" t="str">
        <f>IF($V$77="","-",IF($BK$55=1,$AS$55,IF($BK$58=1,$AS$58,IF($BK$56=1,$AS$56,IF($BK$57=1,$AS$57,"")))))</f>
        <v>-</v>
      </c>
      <c r="AC63" s="47" t="str">
        <f>IFERROR(VLOOKUP($AB63,$AS$14:$AW$73,5,FALSE),"")</f>
        <v/>
      </c>
      <c r="AD63" s="48" t="str">
        <f>IFERROR(VLOOKUP($AB63,$AS$14:$BF$73,9,FALSE),"")</f>
        <v/>
      </c>
      <c r="AE63" s="48" t="str">
        <f>IFERROR(VLOOKUP($AB63,$AS$14:$BF$73,13,FALSE),"")</f>
        <v/>
      </c>
      <c r="AF63" s="48" t="str">
        <f>IFERROR(VLOOKUP($AB63,$AS$14:$BF$73,14,FALSE),"")</f>
        <v/>
      </c>
      <c r="AR63" s="5" t="s">
        <v>151</v>
      </c>
      <c r="AS63" s="5" t="str">
        <f>S33</f>
        <v>Algerije</v>
      </c>
      <c r="AT63" s="54">
        <f>IF($V33&gt;$U33,3,IF($U33=$V33,1,0))</f>
        <v>1</v>
      </c>
      <c r="AU63" s="54">
        <f>IF($V58&gt;$U58,3,IF($U58=$V58,1,0))</f>
        <v>1</v>
      </c>
      <c r="AV63" s="54">
        <f>IF($U87&gt;$V87,3,IF($U87=$V87,1,0))</f>
        <v>1</v>
      </c>
      <c r="AW63" s="14">
        <f t="shared" si="8"/>
        <v>3</v>
      </c>
      <c r="AX63" s="14">
        <f>V33</f>
        <v>0</v>
      </c>
      <c r="AY63" s="14">
        <f>V58</f>
        <v>0</v>
      </c>
      <c r="AZ63" s="14">
        <f>U87</f>
        <v>0</v>
      </c>
      <c r="BA63" s="14">
        <f t="shared" si="9"/>
        <v>0</v>
      </c>
      <c r="BB63" s="14">
        <f>U33</f>
        <v>0</v>
      </c>
      <c r="BC63" s="14">
        <f>U58</f>
        <v>0</v>
      </c>
      <c r="BD63" s="14">
        <f>V87</f>
        <v>0</v>
      </c>
      <c r="BE63" s="14">
        <f t="shared" si="10"/>
        <v>0</v>
      </c>
      <c r="BF63" s="14">
        <f t="shared" si="12"/>
        <v>0</v>
      </c>
      <c r="BG63" s="14">
        <f t="shared" si="11"/>
        <v>0</v>
      </c>
      <c r="BH63" s="14">
        <f t="shared" si="13"/>
        <v>0</v>
      </c>
      <c r="BI63" s="14">
        <v>2.0000000000000001E-4</v>
      </c>
      <c r="BJ63" s="14">
        <f t="shared" si="14"/>
        <v>3.0002</v>
      </c>
      <c r="BK63" s="14">
        <f>IFERROR(_xlfn.RANK.AVG($BJ$63,$BJ$60:$BJ$63,0),"")</f>
        <v>3</v>
      </c>
      <c r="BL63" s="5" t="str">
        <f>IF(V87="","-",IF(BK60=4,AS60,IF(BK63=4,AS63,IF(BK61=4,AS61,IF(BK62=4,AS62,"")))))</f>
        <v>-</v>
      </c>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row>
    <row r="64" spans="4:112" ht="18" customHeight="1">
      <c r="D64" s="39" t="s">
        <v>145</v>
      </c>
      <c r="E64" s="39" t="s">
        <v>70</v>
      </c>
      <c r="F64" s="39" t="s">
        <v>43</v>
      </c>
      <c r="H64" s="25" t="s">
        <v>124</v>
      </c>
      <c r="J64" s="28" t="s">
        <v>10</v>
      </c>
      <c r="K64" s="29">
        <v>3</v>
      </c>
      <c r="M64" s="18" t="e" vm="50">
        <f>IFERROR(VLOOKUP(O64,Matrix!$1:$1048576,2,FALSE),"")</f>
        <v>#VALUE!</v>
      </c>
      <c r="N64" s="18"/>
      <c r="O64" s="36" t="s">
        <v>41</v>
      </c>
      <c r="Q64" s="18" t="e" vm="51">
        <f>IFERROR(VLOOKUP(S64,Matrix!$1:$1048576,2,FALSE),"")</f>
        <v>#VALUE!</v>
      </c>
      <c r="R64" s="18"/>
      <c r="S64" s="36" t="s">
        <v>82</v>
      </c>
      <c r="U64" s="71"/>
      <c r="V64" s="46"/>
      <c r="Z64" s="124">
        <v>2</v>
      </c>
      <c r="AA64" s="50" t="str">
        <f>IFERROR(VLOOKUP(AB64,Matrix!$1:$1048576,2,FALSE),"")</f>
        <v/>
      </c>
      <c r="AB64" s="181" t="str">
        <f>IF($V$77="","-",IF($BK$55=2,$AS$55,IF($BK$58=2,$AS$58,IF($BK$56=2,$AS$56,IF($BK$57=2,$AS$57,"")))))</f>
        <v>-</v>
      </c>
      <c r="AC64" s="27" t="str">
        <f>IFERROR(VLOOKUP($AB64,$AS$15:$AW$73,5,FALSE),"")</f>
        <v/>
      </c>
      <c r="AD64" s="18" t="str">
        <f>IFERROR(VLOOKUP($AB64,$AS$14:$BF$73,9,FALSE),"")</f>
        <v/>
      </c>
      <c r="AE64" s="18" t="str">
        <f>IFERROR(VLOOKUP($AB64,$AS$14:$BF$73,13,FALSE),"")</f>
        <v/>
      </c>
      <c r="AF64" s="18" t="str">
        <f>IFERROR(VLOOKUP($AB64,$AS$14:$BF$73,14,FALSE),"")</f>
        <v/>
      </c>
      <c r="AT64" s="55"/>
      <c r="AU64" s="55"/>
      <c r="AV64" s="55"/>
      <c r="AW64" s="53"/>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row>
    <row r="65" spans="4:112" ht="18" customHeight="1">
      <c r="D65" s="40" t="s">
        <v>145</v>
      </c>
      <c r="E65" s="40" t="s">
        <v>70</v>
      </c>
      <c r="F65" s="40" t="s">
        <v>43</v>
      </c>
      <c r="H65" s="24" t="s">
        <v>133</v>
      </c>
      <c r="J65" s="30" t="s">
        <v>10</v>
      </c>
      <c r="K65" s="31">
        <v>3</v>
      </c>
      <c r="M65" s="17" t="e" vm="6">
        <f>IFERROR(VLOOKUP(O65,Matrix!$1:$1048576,2,FALSE),"")</f>
        <v>#VALUE!</v>
      </c>
      <c r="N65" s="17"/>
      <c r="O65" s="134" t="s">
        <v>1080</v>
      </c>
      <c r="Q65" s="17" t="e" vm="52">
        <f>IFERROR(VLOOKUP(S65,Matrix!$1:$1048576,2,FALSE),"")</f>
        <v>#VALUE!</v>
      </c>
      <c r="R65" s="17"/>
      <c r="S65" s="37" t="s">
        <v>86</v>
      </c>
      <c r="U65" s="71"/>
      <c r="V65" s="46"/>
      <c r="Z65" s="129">
        <v>3</v>
      </c>
      <c r="AA65" s="51" t="str">
        <f>IFERROR(VLOOKUP(AB65,Matrix!$1:$1048576,2,FALSE),"")</f>
        <v/>
      </c>
      <c r="AB65" s="181" t="str">
        <f>IF($V$77="","-",IF($BK$55=3,$AS$55,IF($BK$58=3,$AS$58,IF($BK$56=3,$AS$56,IF($BK$57=3,$AS$57,"")))))</f>
        <v>-</v>
      </c>
      <c r="AC65" s="26" t="str">
        <f>IFERROR(VLOOKUP($AB65,$AS$16:$AW$73,5,FALSE),"")</f>
        <v/>
      </c>
      <c r="AD65" s="17" t="str">
        <f>IFERROR(VLOOKUP($AB65,$AS$14:$BF$73,9,FALSE),"")</f>
        <v/>
      </c>
      <c r="AE65" s="17" t="str">
        <f>IFERROR(VLOOKUP($AB65,$AS$14:$BF$73,13,FALSE),"")</f>
        <v/>
      </c>
      <c r="AF65" s="17" t="str">
        <f>IFERROR(VLOOKUP($AB65,$AS$14:$BF$73,14,FALSE),"")</f>
        <v/>
      </c>
      <c r="AR65" s="5" t="s">
        <v>152</v>
      </c>
      <c r="AS65" s="5" t="str">
        <f>O34</f>
        <v>Portugal</v>
      </c>
      <c r="AT65" s="54">
        <f>IF($U34&gt;$V34,3,IF($U34=$V34,1,0))</f>
        <v>1</v>
      </c>
      <c r="AU65" s="54">
        <f>IF($U59&gt;$V59,3,IF($U59=$V59,1,0))</f>
        <v>1</v>
      </c>
      <c r="AV65" s="54">
        <f>IF($V84&gt;$U84,3,IF($U84=$V84,1,0))</f>
        <v>1</v>
      </c>
      <c r="AW65" s="14">
        <f t="shared" si="8"/>
        <v>3</v>
      </c>
      <c r="AX65" s="14">
        <f>U34</f>
        <v>0</v>
      </c>
      <c r="AY65" s="14">
        <f>U59</f>
        <v>0</v>
      </c>
      <c r="AZ65" s="14">
        <f>V84</f>
        <v>0</v>
      </c>
      <c r="BA65" s="14">
        <f t="shared" si="9"/>
        <v>0</v>
      </c>
      <c r="BB65" s="14">
        <f>V34</f>
        <v>0</v>
      </c>
      <c r="BC65" s="14">
        <f>V59</f>
        <v>0</v>
      </c>
      <c r="BD65" s="14">
        <f>U84</f>
        <v>0</v>
      </c>
      <c r="BE65" s="14">
        <f t="shared" si="10"/>
        <v>0</v>
      </c>
      <c r="BF65" s="14">
        <f t="shared" si="12"/>
        <v>0</v>
      </c>
      <c r="BG65" s="14">
        <f t="shared" si="11"/>
        <v>0</v>
      </c>
      <c r="BH65" s="14">
        <f t="shared" si="13"/>
        <v>0</v>
      </c>
      <c r="BI65" s="14">
        <v>4.0000000000000002E-4</v>
      </c>
      <c r="BJ65" s="14">
        <f t="shared" si="14"/>
        <v>3.0004</v>
      </c>
      <c r="BK65" s="14">
        <f>IFERROR(_xlfn.RANK.AVG($BJ$65,$BJ$65:$BJ$68,0),"")</f>
        <v>1</v>
      </c>
      <c r="BL65" s="5" t="str">
        <f>IF(V85="","-",IF(BK65=1,AS65,IF(BK68=1,AS68,IF(BK66=1,AS66,IF(BK67=1,AS67,"")))))</f>
        <v>-</v>
      </c>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row>
    <row r="66" spans="4:112" ht="18" customHeight="1">
      <c r="D66" s="39">
        <v>46198</v>
      </c>
      <c r="E66" s="39" t="s">
        <v>71</v>
      </c>
      <c r="F66" s="39" t="s">
        <v>114</v>
      </c>
      <c r="H66" s="25" t="s">
        <v>134</v>
      </c>
      <c r="J66" s="28" t="s">
        <v>11</v>
      </c>
      <c r="K66" s="29">
        <v>3</v>
      </c>
      <c r="M66" s="18" t="e" vm="58">
        <f>IFERROR(VLOOKUP(O66,Matrix!$1:$1048576,2,FALSE),"")</f>
        <v>#VALUE!</v>
      </c>
      <c r="N66" s="18"/>
      <c r="O66" s="36" t="s">
        <v>46</v>
      </c>
      <c r="Q66" s="18" t="e" vm="60">
        <f>IFERROR(VLOOKUP(S66,Matrix!$1:$1048576,2,FALSE),"")</f>
        <v>#VALUE!</v>
      </c>
      <c r="R66" s="18"/>
      <c r="S66" s="36" t="s">
        <v>87</v>
      </c>
      <c r="U66" s="71"/>
      <c r="V66" s="46"/>
      <c r="Z66" s="128">
        <v>4</v>
      </c>
      <c r="AA66" s="50" t="str">
        <f>IFERROR(VLOOKUP(AB66,Matrix!$1:$1048576,2,FALSE),"")</f>
        <v/>
      </c>
      <c r="AB66" s="182" t="str">
        <f>IF($V$77="","-",IF($BK$55=4,$AS$55,IF($BK$58=4,$AS$58,IF($BK$56=4,$AS$56,IF($BK$57=4,$AS$57,"")))))</f>
        <v>-</v>
      </c>
      <c r="AC66" s="27" t="str">
        <f>IFERROR(VLOOKUP($AB66,$AS$17:$AW$73,5,FALSE),"")</f>
        <v/>
      </c>
      <c r="AD66" s="18" t="str">
        <f>IFERROR(VLOOKUP($AB66,$AS$14:$BF$73,9,FALSE),"")</f>
        <v/>
      </c>
      <c r="AE66" s="18" t="str">
        <f>IFERROR(VLOOKUP($AB66,$AS$14:$BF$73,13,FALSE),"")</f>
        <v/>
      </c>
      <c r="AF66" s="18" t="str">
        <f>IFERROR(VLOOKUP($AB66,$AS$14:$BF$73,14,FALSE),"")</f>
        <v/>
      </c>
      <c r="AR66" s="5" t="s">
        <v>152</v>
      </c>
      <c r="AS66" s="5" t="str">
        <f>S34</f>
        <v>DR Congo</v>
      </c>
      <c r="AT66" s="54">
        <f>IF($V34&gt;$U34,3,IF($U34=$V34,1,0))</f>
        <v>1</v>
      </c>
      <c r="AU66" s="54">
        <f>IF($V62&gt;$U62,3,IF($U62=$V62,1,0))</f>
        <v>1</v>
      </c>
      <c r="AV66" s="54">
        <f>IF($U85&gt;$V85,3,IF($U85=$V85,1,0))</f>
        <v>1</v>
      </c>
      <c r="AW66" s="14">
        <f t="shared" si="8"/>
        <v>3</v>
      </c>
      <c r="AX66" s="14">
        <f>V34</f>
        <v>0</v>
      </c>
      <c r="AY66" s="14">
        <f>V62</f>
        <v>0</v>
      </c>
      <c r="AZ66" s="14">
        <f>U85</f>
        <v>0</v>
      </c>
      <c r="BA66" s="14">
        <f t="shared" si="9"/>
        <v>0</v>
      </c>
      <c r="BB66" s="14">
        <f>U34</f>
        <v>0</v>
      </c>
      <c r="BC66" s="14">
        <f>U62</f>
        <v>0</v>
      </c>
      <c r="BD66" s="14">
        <f>V85</f>
        <v>0</v>
      </c>
      <c r="BE66" s="14">
        <f t="shared" si="10"/>
        <v>0</v>
      </c>
      <c r="BF66" s="14">
        <f t="shared" si="12"/>
        <v>0</v>
      </c>
      <c r="BG66" s="14">
        <f t="shared" si="11"/>
        <v>0</v>
      </c>
      <c r="BH66" s="14">
        <f t="shared" si="13"/>
        <v>0</v>
      </c>
      <c r="BI66" s="14">
        <v>2.0000000000000001E-4</v>
      </c>
      <c r="BJ66" s="14">
        <f t="shared" si="14"/>
        <v>3.0002</v>
      </c>
      <c r="BK66" s="14">
        <f>IFERROR(_xlfn.RANK.AVG($BJ$66,$BJ$65:$BJ$68,0),"")</f>
        <v>3</v>
      </c>
      <c r="BL66" s="5" t="str">
        <f>IF(V85="","-",IF(BK65=2,AS65,IF(BK68=2,AS68,IF(BK66=2,AS66,IF(BK67=2,AS67,"")))))</f>
        <v>-</v>
      </c>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row>
    <row r="67" spans="4:112" ht="18" customHeight="1">
      <c r="D67" s="40">
        <v>46198</v>
      </c>
      <c r="E67" s="40" t="s">
        <v>71</v>
      </c>
      <c r="F67" s="40" t="s">
        <v>114</v>
      </c>
      <c r="H67" s="24" t="s">
        <v>132</v>
      </c>
      <c r="J67" s="30" t="s">
        <v>11</v>
      </c>
      <c r="K67" s="31">
        <v>3</v>
      </c>
      <c r="M67" s="17" t="e" vm="59">
        <f>IFERROR(VLOOKUP(O67,Matrix!$1:$1048576,2,FALSE),"")</f>
        <v>#VALUE!</v>
      </c>
      <c r="N67" s="17"/>
      <c r="O67" s="37" t="s">
        <v>88</v>
      </c>
      <c r="Q67" s="17" t="e" vm="61">
        <f>IFERROR(VLOOKUP(S67,Matrix!$1:$1048576,2,FALSE),"")</f>
        <v>#VALUE!</v>
      </c>
      <c r="R67" s="17"/>
      <c r="S67" s="37" t="s">
        <v>89</v>
      </c>
      <c r="U67" s="71"/>
      <c r="V67" s="46"/>
      <c r="AA67" s="15"/>
      <c r="AR67" s="5" t="s">
        <v>152</v>
      </c>
      <c r="AS67" s="5" t="str">
        <f>O37</f>
        <v>Oezbekistan</v>
      </c>
      <c r="AT67" s="54">
        <f>IF($U37&gt;$V37,3,IF($U37=$V37,1,0))</f>
        <v>1</v>
      </c>
      <c r="AU67" s="54">
        <f>IF($V59&gt;$U59,3,IF($U59=$V59,1,0))</f>
        <v>1</v>
      </c>
      <c r="AV67" s="54">
        <f>IF($V85&gt;$U85,3,IF($U85=$V85,1,0))</f>
        <v>1</v>
      </c>
      <c r="AW67" s="14">
        <f t="shared" si="8"/>
        <v>3</v>
      </c>
      <c r="AX67" s="14">
        <f>U37</f>
        <v>0</v>
      </c>
      <c r="AY67" s="14">
        <f>V59</f>
        <v>0</v>
      </c>
      <c r="AZ67" s="14">
        <f>V85</f>
        <v>0</v>
      </c>
      <c r="BA67" s="14">
        <f t="shared" si="9"/>
        <v>0</v>
      </c>
      <c r="BB67" s="14">
        <f>V37</f>
        <v>0</v>
      </c>
      <c r="BC67" s="14">
        <f>U59</f>
        <v>0</v>
      </c>
      <c r="BD67" s="14">
        <f>U85</f>
        <v>0</v>
      </c>
      <c r="BE67" s="14">
        <f t="shared" si="10"/>
        <v>0</v>
      </c>
      <c r="BF67" s="14">
        <f t="shared" si="12"/>
        <v>0</v>
      </c>
      <c r="BG67" s="14">
        <f t="shared" si="11"/>
        <v>0</v>
      </c>
      <c r="BH67" s="14">
        <f t="shared" si="13"/>
        <v>0</v>
      </c>
      <c r="BI67" s="14">
        <v>1E-4</v>
      </c>
      <c r="BJ67" s="14">
        <f t="shared" si="14"/>
        <v>3.0001000000000002</v>
      </c>
      <c r="BK67" s="14">
        <f>IFERROR(_xlfn.RANK.AVG($BJ$67,$BJ$65:$BJ$68,0),"")</f>
        <v>4</v>
      </c>
      <c r="BL67" s="5" t="str">
        <f>IF(V85="","-",IF(BK65=3,AS65,IF(BK68=3,AS68,IF(BK66=3,AS66,IF(BK67=3,AS67,"")))))</f>
        <v>-</v>
      </c>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row>
    <row r="68" spans="4:112" ht="18" customHeight="1">
      <c r="D68" s="39">
        <v>46198</v>
      </c>
      <c r="E68" s="39" t="s">
        <v>71</v>
      </c>
      <c r="F68" s="39" t="s">
        <v>112</v>
      </c>
      <c r="H68" s="25" t="s">
        <v>120</v>
      </c>
      <c r="J68" s="28" t="s">
        <v>9</v>
      </c>
      <c r="K68" s="29">
        <v>3</v>
      </c>
      <c r="M68" s="18" t="e" vm="4">
        <f>IFERROR(VLOOKUP(O68,Matrix!$1:$1048576,2,FALSE),"")</f>
        <v>#VALUE!</v>
      </c>
      <c r="N68" s="18"/>
      <c r="O68" s="36" t="s">
        <v>56</v>
      </c>
      <c r="Q68" s="18" t="e" vm="53">
        <f>IFERROR(VLOOKUP(S68,Matrix!$1:$1048576,2,FALSE),"")</f>
        <v>#VALUE!</v>
      </c>
      <c r="R68" s="18"/>
      <c r="S68" s="36" t="s">
        <v>78</v>
      </c>
      <c r="U68" s="71"/>
      <c r="V68" s="46"/>
      <c r="Z68" s="56" t="s">
        <v>151</v>
      </c>
      <c r="AA68" s="21"/>
      <c r="AB68" s="133" t="s">
        <v>160</v>
      </c>
      <c r="AC68" s="19" t="s">
        <v>161</v>
      </c>
      <c r="AD68" s="20" t="s">
        <v>158</v>
      </c>
      <c r="AE68" s="20" t="s">
        <v>159</v>
      </c>
      <c r="AF68" s="22" t="s">
        <v>162</v>
      </c>
      <c r="AR68" s="5" t="s">
        <v>152</v>
      </c>
      <c r="AS68" s="5" t="str">
        <f>S37</f>
        <v>Colombia</v>
      </c>
      <c r="AT68" s="54">
        <f>IF($V37&gt;$U37,3,IF($U37=$V37,1,0))</f>
        <v>1</v>
      </c>
      <c r="AU68" s="54">
        <f>IF($U62&gt;$V62,3,IF($U62=$V62,1,0))</f>
        <v>1</v>
      </c>
      <c r="AV68" s="54">
        <f>IF($U84&gt;$V84,3,IF($U84=$V84,1,0))</f>
        <v>1</v>
      </c>
      <c r="AW68" s="14">
        <f t="shared" si="8"/>
        <v>3</v>
      </c>
      <c r="AX68" s="14">
        <f>V37</f>
        <v>0</v>
      </c>
      <c r="AY68" s="14">
        <f>U62</f>
        <v>0</v>
      </c>
      <c r="AZ68" s="14">
        <f>U84</f>
        <v>0</v>
      </c>
      <c r="BA68" s="14">
        <f t="shared" si="9"/>
        <v>0</v>
      </c>
      <c r="BB68" s="14">
        <f>U37</f>
        <v>0</v>
      </c>
      <c r="BC68" s="14">
        <f>V62</f>
        <v>0</v>
      </c>
      <c r="BD68" s="14">
        <f>V84</f>
        <v>0</v>
      </c>
      <c r="BE68" s="14">
        <f t="shared" si="10"/>
        <v>0</v>
      </c>
      <c r="BF68" s="14">
        <f t="shared" si="12"/>
        <v>0</v>
      </c>
      <c r="BG68" s="14">
        <f t="shared" si="11"/>
        <v>0</v>
      </c>
      <c r="BH68" s="14">
        <f t="shared" si="13"/>
        <v>0</v>
      </c>
      <c r="BI68" s="14">
        <v>2.9999999999999997E-4</v>
      </c>
      <c r="BJ68" s="14">
        <f t="shared" si="14"/>
        <v>3.0003000000000002</v>
      </c>
      <c r="BK68" s="14">
        <f>IFERROR(_xlfn.RANK.AVG($BJ$68,$BJ$65:$BJ$68,0),"")</f>
        <v>2</v>
      </c>
      <c r="BL68" s="5" t="str">
        <f>IF(V85="","-",IF(BK65=4,AS65,IF(BK68=4,AS68,IF(BK66=4,AS66,IF(BK67=4,AS67,"")))))</f>
        <v>-</v>
      </c>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row>
    <row r="69" spans="4:112" ht="18" customHeight="1">
      <c r="D69" s="40">
        <v>46198</v>
      </c>
      <c r="E69" s="40" t="s">
        <v>71</v>
      </c>
      <c r="F69" s="40" t="s">
        <v>112</v>
      </c>
      <c r="H69" s="24" t="s">
        <v>131</v>
      </c>
      <c r="J69" s="30" t="s">
        <v>9</v>
      </c>
      <c r="K69" s="31">
        <v>3</v>
      </c>
      <c r="M69" s="17" t="e" vm="49">
        <f>IFERROR(VLOOKUP(O69,Matrix!$1:$1048576,2,FALSE),"")</f>
        <v>#VALUE!</v>
      </c>
      <c r="N69" s="17"/>
      <c r="O69" s="37" t="s">
        <v>79</v>
      </c>
      <c r="Q69" s="17" t="e" vm="54">
        <f>IFERROR(VLOOKUP(S69,Matrix!$1:$1048576,2,FALSE),"")</f>
        <v>#VALUE!</v>
      </c>
      <c r="R69" s="17"/>
      <c r="S69" s="37" t="s">
        <v>80</v>
      </c>
      <c r="U69" s="71"/>
      <c r="V69" s="46"/>
      <c r="Z69" s="125">
        <v>1</v>
      </c>
      <c r="AA69" s="49" t="str">
        <f>IFERROR(VLOOKUP(AB69,Matrix!$1:$1048576,2,FALSE),"")</f>
        <v/>
      </c>
      <c r="AB69" s="181" t="str">
        <f>IF($V$87="","-",IF($BK$60=1,$AS$60,IF($BK$63=1,$AS$63,IF($BK$61=1,$AS$61,IF($BK$62=1,$AS$62,"")))))</f>
        <v>-</v>
      </c>
      <c r="AC69" s="47" t="str">
        <f>IFERROR(VLOOKUP($AB69,$AS$14:$AW$73,5,FALSE),"")</f>
        <v/>
      </c>
      <c r="AD69" s="48" t="str">
        <f>IFERROR(VLOOKUP($AB69,$AS$14:$BF$73,9,FALSE),"")</f>
        <v/>
      </c>
      <c r="AE69" s="48" t="str">
        <f>IFERROR(VLOOKUP($AB69,$AS$14:$BF$73,13,FALSE),"")</f>
        <v/>
      </c>
      <c r="AF69" s="48" t="str">
        <f>IFERROR(VLOOKUP($AB69,$AS$14:$BF$73,14,FALSE),"")</f>
        <v/>
      </c>
      <c r="AT69" s="55"/>
      <c r="AU69" s="55"/>
      <c r="AV69" s="55"/>
      <c r="AW69" s="53"/>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row>
    <row r="70" spans="4:112" ht="18" customHeight="1">
      <c r="D70" s="39">
        <v>46198</v>
      </c>
      <c r="E70" s="39" t="s">
        <v>71</v>
      </c>
      <c r="F70" s="39" t="s">
        <v>116</v>
      </c>
      <c r="H70" s="25" t="s">
        <v>126</v>
      </c>
      <c r="J70" s="28" t="s">
        <v>13</v>
      </c>
      <c r="K70" s="29">
        <v>3</v>
      </c>
      <c r="M70" s="18" t="e" vm="65">
        <f>IFERROR(VLOOKUP(O70,Matrix!$1:$1048576,2,FALSE),"")</f>
        <v>#VALUE!</v>
      </c>
      <c r="N70" s="18"/>
      <c r="O70" s="36" t="s">
        <v>93</v>
      </c>
      <c r="Q70" s="18" t="e" vm="63">
        <f>IFERROR(VLOOKUP(S70,Matrix!$1:$1048576,2,FALSE),"")</f>
        <v>#VALUE!</v>
      </c>
      <c r="R70" s="18"/>
      <c r="S70" s="36" t="s">
        <v>37</v>
      </c>
      <c r="U70" s="71"/>
      <c r="V70" s="46"/>
      <c r="Z70" s="124">
        <v>2</v>
      </c>
      <c r="AA70" s="50" t="str">
        <f>IFERROR(VLOOKUP(AB70,Matrix!$1:$1048576,2,FALSE),"")</f>
        <v/>
      </c>
      <c r="AB70" s="181" t="str">
        <f>IF($V$87="","-",IF($BK$60=2,$AS$60,IF($BK$63=2,$AS$63,IF($BK$61=2,$AS$61,IF($BK$62=2,$AS$62,"")))))</f>
        <v>-</v>
      </c>
      <c r="AC70" s="27" t="str">
        <f>IFERROR(VLOOKUP($AB70,$AS$15:$AW$73,5,FALSE),"")</f>
        <v/>
      </c>
      <c r="AD70" s="18" t="str">
        <f>IFERROR(VLOOKUP($AB70,$AS$14:$BF$73,9,FALSE),"")</f>
        <v/>
      </c>
      <c r="AE70" s="18" t="str">
        <f>IFERROR(VLOOKUP($AB70,$AS$14:$BF$73,13,FALSE),"")</f>
        <v/>
      </c>
      <c r="AF70" s="18" t="str">
        <f>IFERROR(VLOOKUP($AB70,$AS$14:$BF$73,14,FALSE),"")</f>
        <v/>
      </c>
      <c r="AR70" s="5" t="s">
        <v>153</v>
      </c>
      <c r="AS70" s="5" t="str">
        <f>O35</f>
        <v>Engeland</v>
      </c>
      <c r="AT70" s="54">
        <f>IF($U35&gt;$V35,3,IF($U35=$V35,1,0))</f>
        <v>1</v>
      </c>
      <c r="AU70" s="54">
        <f>IF($U60&gt;$V60,3,IF($U60=$V60,1,0))</f>
        <v>1</v>
      </c>
      <c r="AV70" s="54">
        <f>IF($V82&gt;$U82,3,IF($U82=$V82,1,0))</f>
        <v>1</v>
      </c>
      <c r="AW70" s="14">
        <f t="shared" si="8"/>
        <v>3</v>
      </c>
      <c r="AX70" s="14">
        <f>U35</f>
        <v>0</v>
      </c>
      <c r="AY70" s="14">
        <f>U60</f>
        <v>0</v>
      </c>
      <c r="AZ70" s="14">
        <f>V82</f>
        <v>0</v>
      </c>
      <c r="BA70" s="14">
        <f t="shared" si="9"/>
        <v>0</v>
      </c>
      <c r="BB70" s="14">
        <f>V35</f>
        <v>0</v>
      </c>
      <c r="BC70" s="14">
        <f>V60</f>
        <v>0</v>
      </c>
      <c r="BD70" s="14">
        <f>U82</f>
        <v>0</v>
      </c>
      <c r="BE70" s="14">
        <f t="shared" si="10"/>
        <v>0</v>
      </c>
      <c r="BF70" s="14">
        <f t="shared" si="12"/>
        <v>0</v>
      </c>
      <c r="BG70" s="14">
        <f t="shared" si="11"/>
        <v>0</v>
      </c>
      <c r="BH70" s="14">
        <f t="shared" si="13"/>
        <v>0</v>
      </c>
      <c r="BI70" s="14">
        <v>4.0000000000000002E-4</v>
      </c>
      <c r="BJ70" s="14">
        <f t="shared" si="14"/>
        <v>3.0004</v>
      </c>
      <c r="BK70" s="14">
        <f>IFERROR(_xlfn.RANK.AVG($BJ$70,$BJ$70:$BJ$73,0),"")</f>
        <v>1</v>
      </c>
      <c r="BL70" s="5" t="str">
        <f>IF(V83="","-",IF(BK70=1,AS70,IF(BK73=1,AS73,IF(BK71=1,AS71,IF(BK72=1,AS72,"")))))</f>
        <v>-</v>
      </c>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row>
    <row r="71" spans="4:112" ht="18" customHeight="1">
      <c r="D71" s="40">
        <v>46198</v>
      </c>
      <c r="E71" s="40" t="s">
        <v>71</v>
      </c>
      <c r="F71" s="40" t="s">
        <v>116</v>
      </c>
      <c r="H71" s="24" t="s">
        <v>130</v>
      </c>
      <c r="J71" s="30" t="s">
        <v>13</v>
      </c>
      <c r="K71" s="31">
        <v>3</v>
      </c>
      <c r="M71" s="17" t="e" vm="66">
        <f>IFERROR(VLOOKUP(O71,Matrix!$1:$1048576,2,FALSE),"")</f>
        <v>#VALUE!</v>
      </c>
      <c r="N71" s="17"/>
      <c r="O71" s="37" t="s">
        <v>90</v>
      </c>
      <c r="Q71" s="17" t="e" vm="64">
        <f>IFERROR(VLOOKUP(S71,Matrix!$1:$1048576,2,FALSE),"")</f>
        <v>#VALUE!</v>
      </c>
      <c r="R71" s="17"/>
      <c r="S71" s="37" t="s">
        <v>92</v>
      </c>
      <c r="U71" s="71"/>
      <c r="V71" s="46"/>
      <c r="Z71" s="129">
        <v>3</v>
      </c>
      <c r="AA71" s="51" t="str">
        <f>IFERROR(VLOOKUP(AB71,Matrix!$1:$1048576,2,FALSE),"")</f>
        <v/>
      </c>
      <c r="AB71" s="181" t="str">
        <f>IF($V$87="","-",IF($BK$60=3,$AS$60,IF($BK$63=3,$AS$63,IF($BK$61=3,$AS$61,IF($BK$62=3,$AS$62,"")))))</f>
        <v>-</v>
      </c>
      <c r="AC71" s="26" t="str">
        <f>IFERROR(VLOOKUP($AB71,$AS$16:$AW$73,5,FALSE),"")</f>
        <v/>
      </c>
      <c r="AD71" s="17" t="str">
        <f>IFERROR(VLOOKUP($AB71,$AS$14:$BF$73,9,FALSE),"")</f>
        <v/>
      </c>
      <c r="AE71" s="17" t="str">
        <f>IFERROR(VLOOKUP($AB71,$AS$14:$BF$73,13,FALSE),"")</f>
        <v/>
      </c>
      <c r="AF71" s="17" t="str">
        <f>IFERROR(VLOOKUP($AB71,$AS$14:$BF$73,14,FALSE),"")</f>
        <v/>
      </c>
      <c r="AR71" s="5" t="s">
        <v>153</v>
      </c>
      <c r="AS71" s="5" t="str">
        <f>S35</f>
        <v>Kroatië</v>
      </c>
      <c r="AT71" s="54">
        <f>IF($V35&gt;$U35,3,IF($U35=$V35,1,0))</f>
        <v>1</v>
      </c>
      <c r="AU71" s="54">
        <f>IF($V61&gt;$U61,3,IF($U61=$V61,1,0))</f>
        <v>1</v>
      </c>
      <c r="AV71" s="54">
        <f>IF($U83&gt;$V83,3,IF($U83=$V83,1,0))</f>
        <v>1</v>
      </c>
      <c r="AW71" s="14">
        <f t="shared" si="8"/>
        <v>3</v>
      </c>
      <c r="AX71" s="14">
        <f>V35</f>
        <v>0</v>
      </c>
      <c r="AY71" s="14">
        <f>V61</f>
        <v>0</v>
      </c>
      <c r="AZ71" s="14">
        <f>U83</f>
        <v>0</v>
      </c>
      <c r="BA71" s="14">
        <f t="shared" si="9"/>
        <v>0</v>
      </c>
      <c r="BB71" s="14">
        <f>U35</f>
        <v>0</v>
      </c>
      <c r="BC71" s="14">
        <f>U61</f>
        <v>0</v>
      </c>
      <c r="BD71" s="14">
        <f>V83</f>
        <v>0</v>
      </c>
      <c r="BE71" s="14">
        <f t="shared" si="10"/>
        <v>0</v>
      </c>
      <c r="BF71" s="14">
        <f t="shared" si="12"/>
        <v>0</v>
      </c>
      <c r="BG71" s="14">
        <f t="shared" si="11"/>
        <v>0</v>
      </c>
      <c r="BH71" s="14">
        <f t="shared" si="13"/>
        <v>0</v>
      </c>
      <c r="BI71" s="14">
        <v>2.9999999999999997E-4</v>
      </c>
      <c r="BJ71" s="14">
        <f t="shared" si="14"/>
        <v>3.0003000000000002</v>
      </c>
      <c r="BK71" s="14">
        <f>IFERROR(_xlfn.RANK.AVG($BJ$71,$BJ$70:$BJ$73,0),"")</f>
        <v>2</v>
      </c>
      <c r="BL71" s="5" t="str">
        <f>IF(V83="","-",IF(BK70=2,AS70,IF(BK73=2,AS73,IF(BK71=2,AS71,IF(BK72=2,AS72,"")))))</f>
        <v>-</v>
      </c>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row>
    <row r="72" spans="4:112" ht="18" customHeight="1">
      <c r="D72" s="39">
        <v>46199</v>
      </c>
      <c r="E72" s="39" t="s">
        <v>65</v>
      </c>
      <c r="F72" s="39" t="s">
        <v>117</v>
      </c>
      <c r="H72" s="25" t="s">
        <v>135</v>
      </c>
      <c r="J72" s="28" t="s">
        <v>14</v>
      </c>
      <c r="K72" s="29">
        <v>3</v>
      </c>
      <c r="M72" s="18" t="e" vm="67">
        <f>IFERROR(VLOOKUP(O72,Matrix!$1:$1048576,2,FALSE),"")</f>
        <v>#VALUE!</v>
      </c>
      <c r="N72" s="18"/>
      <c r="O72" s="36" t="s">
        <v>94</v>
      </c>
      <c r="Q72" s="18" t="e" vm="62">
        <f>IFERROR(VLOOKUP(S72,Matrix!$1:$1048576,2,FALSE),"")</f>
        <v>#VALUE!</v>
      </c>
      <c r="R72" s="18"/>
      <c r="S72" s="36" t="s">
        <v>31</v>
      </c>
      <c r="U72" s="71"/>
      <c r="V72" s="46"/>
      <c r="Z72" s="128">
        <v>4</v>
      </c>
      <c r="AA72" s="50" t="str">
        <f>IFERROR(VLOOKUP(AB72,Matrix!$1:$1048576,2,FALSE),"")</f>
        <v/>
      </c>
      <c r="AB72" s="182" t="str">
        <f>IF($V$87="","-",IF($BK$60=4,$AS$60,IF($BK$63=4,$AS$63,IF($BK$61=4,$AS$61,IF($BK$62=4,$AS$62,"")))))</f>
        <v>-</v>
      </c>
      <c r="AC72" s="27" t="str">
        <f>IFERROR(VLOOKUP($AB72,$AS$17:$AW$73,5,FALSE),"")</f>
        <v/>
      </c>
      <c r="AD72" s="18" t="str">
        <f>IFERROR(VLOOKUP($AB72,$AS$14:$BF$73,9,FALSE),"")</f>
        <v/>
      </c>
      <c r="AE72" s="18" t="str">
        <f>IFERROR(VLOOKUP($AB72,$AS$14:$BF$73,13,FALSE),"")</f>
        <v/>
      </c>
      <c r="AF72" s="18" t="str">
        <f>IFERROR(VLOOKUP($AB72,$AS$14:$BF$73,14,FALSE),"")</f>
        <v/>
      </c>
      <c r="AR72" s="5" t="s">
        <v>153</v>
      </c>
      <c r="AS72" s="5" t="str">
        <f>O36</f>
        <v>Ghana</v>
      </c>
      <c r="AT72" s="54">
        <f>IF($U36&gt;$V36,3,IF($U36=$V36,1,0))</f>
        <v>1</v>
      </c>
      <c r="AU72" s="54">
        <f>IF($V60&gt;$U60,3,IF($U60=$V60,1,0))</f>
        <v>1</v>
      </c>
      <c r="AV72" s="54">
        <f>IF($V83&gt;$U83,3,IF($U83=$V83,1,0))</f>
        <v>1</v>
      </c>
      <c r="AW72" s="14">
        <f t="shared" si="8"/>
        <v>3</v>
      </c>
      <c r="AX72" s="14">
        <f>U36</f>
        <v>0</v>
      </c>
      <c r="AY72" s="14">
        <f>V60</f>
        <v>0</v>
      </c>
      <c r="AZ72" s="14">
        <f>V83</f>
        <v>0</v>
      </c>
      <c r="BA72" s="14">
        <f t="shared" si="9"/>
        <v>0</v>
      </c>
      <c r="BB72" s="14">
        <f>V36</f>
        <v>0</v>
      </c>
      <c r="BC72" s="14">
        <f>U60</f>
        <v>0</v>
      </c>
      <c r="BD72" s="14">
        <f>U83</f>
        <v>0</v>
      </c>
      <c r="BE72" s="14">
        <f t="shared" si="10"/>
        <v>0</v>
      </c>
      <c r="BF72" s="14">
        <f t="shared" si="12"/>
        <v>0</v>
      </c>
      <c r="BG72" s="14">
        <f t="shared" si="11"/>
        <v>0</v>
      </c>
      <c r="BH72" s="14">
        <f t="shared" si="13"/>
        <v>0</v>
      </c>
      <c r="BI72" s="14">
        <v>2.0000000000000001E-4</v>
      </c>
      <c r="BJ72" s="14">
        <f t="shared" si="14"/>
        <v>3.0002</v>
      </c>
      <c r="BK72" s="14">
        <f>IFERROR(_xlfn.RANK.AVG($BJ$72,$BJ$70:$BJ$73,0),"")</f>
        <v>3</v>
      </c>
      <c r="BL72" s="5" t="str">
        <f>IF(V83="","-",IF(BK70=3,AS70,IF(BK73=3,AS73,IF(BK71=3,AS71,IF(BK72=3,AS72,"")))))</f>
        <v>-</v>
      </c>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row>
    <row r="73" spans="4:112" ht="18" customHeight="1">
      <c r="D73" s="40">
        <v>46199</v>
      </c>
      <c r="E73" s="40" t="s">
        <v>65</v>
      </c>
      <c r="F73" s="40" t="s">
        <v>117</v>
      </c>
      <c r="H73" s="24" t="s">
        <v>129</v>
      </c>
      <c r="J73" s="30" t="s">
        <v>14</v>
      </c>
      <c r="K73" s="31">
        <v>3</v>
      </c>
      <c r="M73" s="17" t="e" vm="68">
        <f>IFERROR(VLOOKUP(O73,Matrix!$1:$1048576,2,FALSE),"")</f>
        <v>#VALUE!</v>
      </c>
      <c r="N73" s="17"/>
      <c r="O73" s="37" t="s">
        <v>91</v>
      </c>
      <c r="Q73" s="17" t="e" vm="23">
        <f>IFERROR(VLOOKUP(S73,Matrix!$1:$1048576,2,FALSE),"")</f>
        <v>#VALUE!</v>
      </c>
      <c r="R73" s="17"/>
      <c r="S73" s="37" t="s">
        <v>1028</v>
      </c>
      <c r="U73" s="71"/>
      <c r="V73" s="46"/>
      <c r="AA73" s="15"/>
      <c r="AR73" s="5" t="s">
        <v>153</v>
      </c>
      <c r="AS73" s="5" t="str">
        <f>S36</f>
        <v>Panama</v>
      </c>
      <c r="AT73" s="54">
        <f>IF($V36&gt;$U36,3,IF($U36=$V36,1,0))</f>
        <v>1</v>
      </c>
      <c r="AU73" s="54">
        <f>IF($U61&gt;$V61,3,IF($U61=$V61,1,0))</f>
        <v>1</v>
      </c>
      <c r="AV73" s="54">
        <f>IF($U82&gt;$V82,3,IF($U82=$V82,1,0))</f>
        <v>1</v>
      </c>
      <c r="AW73" s="14">
        <f t="shared" si="8"/>
        <v>3</v>
      </c>
      <c r="AX73" s="14">
        <f>V36</f>
        <v>0</v>
      </c>
      <c r="AY73" s="14">
        <f>U61</f>
        <v>0</v>
      </c>
      <c r="AZ73" s="14">
        <f>U82</f>
        <v>0</v>
      </c>
      <c r="BA73" s="14">
        <f t="shared" si="9"/>
        <v>0</v>
      </c>
      <c r="BB73" s="14">
        <f>U36</f>
        <v>0</v>
      </c>
      <c r="BC73" s="14">
        <f>V61</f>
        <v>0</v>
      </c>
      <c r="BD73" s="14">
        <f>V82</f>
        <v>0</v>
      </c>
      <c r="BE73" s="14">
        <f t="shared" si="10"/>
        <v>0</v>
      </c>
      <c r="BF73" s="14">
        <f t="shared" si="12"/>
        <v>0</v>
      </c>
      <c r="BG73" s="14">
        <f t="shared" si="11"/>
        <v>0</v>
      </c>
      <c r="BH73" s="14">
        <f t="shared" si="13"/>
        <v>0</v>
      </c>
      <c r="BI73" s="14">
        <v>1E-4</v>
      </c>
      <c r="BJ73" s="14">
        <f t="shared" si="14"/>
        <v>3.0001000000000002</v>
      </c>
      <c r="BK73" s="14">
        <f>IFERROR(_xlfn.RANK.AVG($BJ$73,$BJ$70:$BJ$73,0),"")</f>
        <v>4</v>
      </c>
      <c r="BL73" s="5" t="str">
        <f>IF(V83="","-",IF(BK70=4,AS70,IF(BK73=4,AS73,IF(BK71=4,AS71,IF(BK72=4,AS72,"")))))</f>
        <v>-</v>
      </c>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row>
    <row r="74" spans="4:112" ht="18" customHeight="1">
      <c r="D74" s="39">
        <v>46199</v>
      </c>
      <c r="E74" s="39" t="s">
        <v>65</v>
      </c>
      <c r="F74" s="39" t="s">
        <v>81</v>
      </c>
      <c r="H74" s="25" t="s">
        <v>123</v>
      </c>
      <c r="J74" s="28" t="s">
        <v>12</v>
      </c>
      <c r="K74" s="29">
        <v>3</v>
      </c>
      <c r="M74" s="18" t="e" vm="10">
        <f>IFERROR(VLOOKUP(O74,Matrix!$1:$1048576,2,FALSE),"")</f>
        <v>#VALUE!</v>
      </c>
      <c r="N74" s="18"/>
      <c r="O74" s="36" t="s">
        <v>54</v>
      </c>
      <c r="Q74" s="18" t="e" vm="56">
        <f>IFERROR(VLOOKUP(S74,Matrix!$1:$1048576,2,FALSE),"")</f>
        <v>#VALUE!</v>
      </c>
      <c r="R74" s="18"/>
      <c r="S74" s="36" t="s">
        <v>83</v>
      </c>
      <c r="U74" s="71"/>
      <c r="V74" s="46"/>
      <c r="Z74" s="56" t="s">
        <v>152</v>
      </c>
      <c r="AA74" s="21"/>
      <c r="AB74" s="133" t="s">
        <v>160</v>
      </c>
      <c r="AC74" s="19" t="s">
        <v>161</v>
      </c>
      <c r="AD74" s="20" t="s">
        <v>158</v>
      </c>
      <c r="AE74" s="20" t="s">
        <v>159</v>
      </c>
      <c r="AF74" s="22" t="s">
        <v>162</v>
      </c>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row>
    <row r="75" spans="4:112" ht="18" customHeight="1">
      <c r="D75" s="40">
        <v>46199</v>
      </c>
      <c r="E75" s="40" t="s">
        <v>65</v>
      </c>
      <c r="F75" s="40" t="s">
        <v>81</v>
      </c>
      <c r="H75" s="24" t="s">
        <v>125</v>
      </c>
      <c r="J75" s="30" t="s">
        <v>12</v>
      </c>
      <c r="K75" s="31">
        <v>3</v>
      </c>
      <c r="M75" s="17" t="e" vm="55">
        <f>IFERROR(VLOOKUP(O75,Matrix!$1:$1048576,2,FALSE),"")</f>
        <v>#VALUE!</v>
      </c>
      <c r="N75" s="17"/>
      <c r="O75" s="37" t="s">
        <v>84</v>
      </c>
      <c r="Q75" s="17" t="e" vm="57">
        <f>IFERROR(VLOOKUP(S75,Matrix!$1:$1048576,2,FALSE),"")</f>
        <v>#VALUE!</v>
      </c>
      <c r="R75" s="17"/>
      <c r="S75" s="37" t="s">
        <v>85</v>
      </c>
      <c r="U75" s="71"/>
      <c r="V75" s="46"/>
      <c r="Z75" s="125">
        <v>1</v>
      </c>
      <c r="AA75" s="49" t="str">
        <f>IFERROR(VLOOKUP(AB75,Matrix!$1:$1048576,2,FALSE),"")</f>
        <v/>
      </c>
      <c r="AB75" s="181" t="str">
        <f>IF($V$85="","-",IF($BK$65=1,$AS$65,IF($BK$68=1,$AS$68,IF($BK$66=1,$AS$66,IF($BK$67=1,$AS$67,"")))))</f>
        <v>-</v>
      </c>
      <c r="AC75" s="47" t="str">
        <f>IFERROR(VLOOKUP($AB75,$AS$14:$AW$73,5,FALSE),"")</f>
        <v/>
      </c>
      <c r="AD75" s="48" t="str">
        <f>IFERROR(VLOOKUP($AB75,$AS$14:$BF$73,9,FALSE),"")</f>
        <v/>
      </c>
      <c r="AE75" s="48" t="str">
        <f>IFERROR(VLOOKUP($AB75,$AS$14:$BF$73,13,FALSE),"")</f>
        <v/>
      </c>
      <c r="AF75" s="48" t="str">
        <f>IFERROR(VLOOKUP($AB75,$AS$14:$BF$73,14,FALSE),"")</f>
        <v/>
      </c>
      <c r="AR75" s="5" t="s">
        <v>173</v>
      </c>
      <c r="AT75" s="58" t="s">
        <v>161</v>
      </c>
      <c r="AU75" s="58" t="s">
        <v>158</v>
      </c>
      <c r="AV75" s="58" t="s">
        <v>159</v>
      </c>
      <c r="AW75" s="58" t="s">
        <v>162</v>
      </c>
      <c r="AX75" s="14" t="s">
        <v>175</v>
      </c>
      <c r="AY75" s="64" t="s">
        <v>176</v>
      </c>
      <c r="AZ75" s="64" t="s">
        <v>177</v>
      </c>
      <c r="BA75" s="14" t="s">
        <v>178</v>
      </c>
      <c r="BB75" s="14" t="s">
        <v>59</v>
      </c>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row>
    <row r="76" spans="4:112" ht="18" customHeight="1">
      <c r="D76" s="39">
        <v>46199</v>
      </c>
      <c r="E76" s="39" t="s">
        <v>65</v>
      </c>
      <c r="F76" s="39" t="s">
        <v>43</v>
      </c>
      <c r="H76" s="25" t="s">
        <v>127</v>
      </c>
      <c r="J76" s="28" t="s">
        <v>138</v>
      </c>
      <c r="K76" s="29">
        <v>3</v>
      </c>
      <c r="M76" s="18" t="e" vm="80">
        <f>IFERROR(VLOOKUP(O76,Matrix!$1:$1048576,2,FALSE),"")</f>
        <v>#VALUE!</v>
      </c>
      <c r="N76" s="18"/>
      <c r="O76" s="36" t="s">
        <v>102</v>
      </c>
      <c r="Q76" s="18" t="e" vm="79">
        <f>IFERROR(VLOOKUP(S76,Matrix!$1:$1048576,2,FALSE),"")</f>
        <v>#VALUE!</v>
      </c>
      <c r="R76" s="18"/>
      <c r="S76" s="36" t="s">
        <v>34</v>
      </c>
      <c r="U76" s="71"/>
      <c r="V76" s="46"/>
      <c r="Z76" s="124">
        <v>2</v>
      </c>
      <c r="AA76" s="50" t="str">
        <f>IFERROR(VLOOKUP(AB76,Matrix!$1:$1048576,2,FALSE),"")</f>
        <v/>
      </c>
      <c r="AB76" s="181" t="str">
        <f>IF($V$85="","-",IF($BK$65=2,$AS$65,IF($BK$68=2,$AS$68,IF($BK$66=2,$AS$66,IF($BK$67=2,$AS$67,"")))))</f>
        <v>-</v>
      </c>
      <c r="AC76" s="27" t="str">
        <f>IFERROR(VLOOKUP($AB76,$AS$15:$AW$73,5,FALSE),"")</f>
        <v/>
      </c>
      <c r="AD76" s="18" t="str">
        <f>IFERROR(VLOOKUP($AB76,$AS$14:$BF$73,9,FALSE),"")</f>
        <v/>
      </c>
      <c r="AE76" s="18" t="str">
        <f>IFERROR(VLOOKUP($AB76,$AS$14:$BF$73,13,FALSE),"")</f>
        <v/>
      </c>
      <c r="AF76" s="18" t="str">
        <f>IFERROR(VLOOKUP($AB76,$AS$14:$BF$73,14,FALSE),"")</f>
        <v/>
      </c>
      <c r="AR76" s="5" t="s">
        <v>3</v>
      </c>
      <c r="AS76" s="5" t="str">
        <f>AB17</f>
        <v>-</v>
      </c>
      <c r="AT76" s="5" t="str">
        <f>AC17</f>
        <v/>
      </c>
      <c r="AU76" s="5" t="str">
        <f>AD17</f>
        <v/>
      </c>
      <c r="AV76" s="5" t="str">
        <f>AE17</f>
        <v/>
      </c>
      <c r="AW76" s="5" t="str">
        <f>AF17</f>
        <v/>
      </c>
      <c r="AX76" s="65" t="e">
        <f>AW76/100</f>
        <v>#VALUE!</v>
      </c>
      <c r="AY76" s="66" t="e">
        <f>AU76/1000</f>
        <v>#VALUE!</v>
      </c>
      <c r="AZ76" s="67">
        <v>1.1000000000000001E-3</v>
      </c>
      <c r="BA76" s="66" t="e">
        <f>AT76+AX76+AY76+AZ76</f>
        <v>#VALUE!</v>
      </c>
      <c r="BB76" s="14" t="str">
        <f>IFERROR(_xlfn.RANK.AVG($BA76,$BA$76:$BA$87,0),"")</f>
        <v/>
      </c>
      <c r="BC76" s="9" t="str">
        <f>IF($V$87="","-",IF($BB$76=1,$AS$76,IF($BB$77=1,$AS$77,IF($BB$78=1,$AS$78,IF($BB$79=1,$AS$79,IF($BB$80=1,$AS$80,IF($BB$81=1,$AS$81,IF($BB$82=1,$AS$82,IF($BB$83=1,$AS$83,IF($BB$84=1,$AS$84,IF($BB$85=1,$AS$85,IF($BB$86=1,$AS$86,IF($BB$87=1,$AS$87,"")))))))))))))</f>
        <v>-</v>
      </c>
      <c r="BD76" s="14" t="s">
        <v>9</v>
      </c>
      <c r="BE76" s="9" t="str">
        <f>AS76</f>
        <v>-</v>
      </c>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row>
    <row r="77" spans="4:112" ht="18" customHeight="1">
      <c r="D77" s="40">
        <v>46199</v>
      </c>
      <c r="E77" s="40" t="s">
        <v>65</v>
      </c>
      <c r="F77" s="40" t="s">
        <v>43</v>
      </c>
      <c r="H77" s="24" t="s">
        <v>122</v>
      </c>
      <c r="J77" s="30" t="s">
        <v>138</v>
      </c>
      <c r="K77" s="31">
        <v>3</v>
      </c>
      <c r="M77" s="17" t="e" vm="81">
        <f>IFERROR(VLOOKUP(O77,Matrix!$1:$1048576,2,FALSE),"")</f>
        <v>#VALUE!</v>
      </c>
      <c r="N77" s="17"/>
      <c r="O77" s="37" t="s">
        <v>101</v>
      </c>
      <c r="Q77" s="17" t="e" vm="37">
        <f>IFERROR(VLOOKUP(S77,Matrix!$1:$1048576,2,FALSE),"")</f>
        <v>#VALUE!</v>
      </c>
      <c r="R77" s="17"/>
      <c r="S77" s="37" t="s">
        <v>1029</v>
      </c>
      <c r="U77" s="71"/>
      <c r="V77" s="46"/>
      <c r="Z77" s="129">
        <v>3</v>
      </c>
      <c r="AA77" s="51" t="str">
        <f>IFERROR(VLOOKUP(AB77,Matrix!$1:$1048576,2,FALSE),"")</f>
        <v/>
      </c>
      <c r="AB77" s="181" t="str">
        <f>IF($V$85="","-",IF($BK$65=3,$AS$65,IF($BK$68=3,$AS$68,IF($BK$66=3,$AS$66,IF($BK$67=3,$AS$67,"")))))</f>
        <v>-</v>
      </c>
      <c r="AC77" s="26" t="str">
        <f>IFERROR(VLOOKUP($AB77,$AS$16:$AW$73,5,FALSE),"")</f>
        <v/>
      </c>
      <c r="AD77" s="17" t="str">
        <f>IFERROR(VLOOKUP($AB77,$AS$14:$BF$73,9,FALSE),"")</f>
        <v/>
      </c>
      <c r="AE77" s="17" t="str">
        <f>IFERROR(VLOOKUP($AB77,$AS$14:$BF$73,13,FALSE),"")</f>
        <v/>
      </c>
      <c r="AF77" s="17" t="str">
        <f>IFERROR(VLOOKUP($AB77,$AS$14:$BF$73,14,FALSE),"")</f>
        <v/>
      </c>
      <c r="AR77" s="5" t="s">
        <v>4</v>
      </c>
      <c r="AS77" s="5" t="str">
        <f>AB23</f>
        <v>-</v>
      </c>
      <c r="AT77" s="5" t="str">
        <f>AC23</f>
        <v/>
      </c>
      <c r="AU77" s="5" t="str">
        <f>AD23</f>
        <v/>
      </c>
      <c r="AV77" s="5" t="str">
        <f>AE23</f>
        <v/>
      </c>
      <c r="AW77" s="5" t="str">
        <f>AF23</f>
        <v/>
      </c>
      <c r="AX77" s="65" t="e">
        <f t="shared" ref="AX77:AX79" si="15">AW77/100</f>
        <v>#VALUE!</v>
      </c>
      <c r="AY77" s="66" t="e">
        <f t="shared" ref="AY77:AY79" si="16">AU77/1000</f>
        <v>#VALUE!</v>
      </c>
      <c r="AZ77" s="67">
        <v>1E-3</v>
      </c>
      <c r="BA77" s="66" t="e">
        <f t="shared" ref="BA77:BA87" si="17">AT77+AX77+AY77+AZ77</f>
        <v>#VALUE!</v>
      </c>
      <c r="BB77" s="14" t="str">
        <f t="shared" ref="BB77:BB87" si="18">IFERROR(_xlfn.RANK.AVG($BA77,$BA$76:$BA$87,0),"")</f>
        <v/>
      </c>
      <c r="BC77" s="9" t="str">
        <f>IF($V$87="","-",IF($BB$76=2,$AS$76,IF($BB$77=2,$AS$77,IF($BB$78=2,$AS$78,IF($BB$79=2,$AS$79,IF($BB$80=2,$AS$80,IF($BB$81=2,$AS$81,IF($BB$82=2,$AS$82,IF($BB$83=2,$AS$83,IF($BB$84=2,$AS$84,IF($BB$85=2,$AS$85,IF($BB$86=2,$AS$86,IF($BB$87=2,$AS$87,"")))))))))))))</f>
        <v>-</v>
      </c>
      <c r="BD77" s="14" t="s">
        <v>10</v>
      </c>
      <c r="BE77" s="9" t="str">
        <f>AS77</f>
        <v>-</v>
      </c>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row>
    <row r="78" spans="4:112" ht="18" customHeight="1">
      <c r="D78" s="39">
        <v>46200</v>
      </c>
      <c r="E78" s="39" t="s">
        <v>66</v>
      </c>
      <c r="F78" s="39" t="s">
        <v>143</v>
      </c>
      <c r="H78" s="25" t="s">
        <v>119</v>
      </c>
      <c r="J78" s="28" t="s">
        <v>137</v>
      </c>
      <c r="K78" s="29">
        <v>3</v>
      </c>
      <c r="M78" s="18" t="e" vm="73">
        <f>IFERROR(VLOOKUP(O78,Matrix!$1:$1048576,2,FALSE),"")</f>
        <v>#VALUE!</v>
      </c>
      <c r="N78" s="18"/>
      <c r="O78" s="36" t="s">
        <v>97</v>
      </c>
      <c r="Q78" s="18" t="e" vm="69">
        <f>IFERROR(VLOOKUP(S78,Matrix!$1:$1048576,2,FALSE),"")</f>
        <v>#VALUE!</v>
      </c>
      <c r="R78" s="18"/>
      <c r="S78" s="36" t="s">
        <v>36</v>
      </c>
      <c r="U78" s="71"/>
      <c r="V78" s="46"/>
      <c r="Z78" s="128">
        <v>4</v>
      </c>
      <c r="AA78" s="50" t="str">
        <f>IFERROR(VLOOKUP(AB78,Matrix!$1:$1048576,2,FALSE),"")</f>
        <v/>
      </c>
      <c r="AB78" s="182" t="str">
        <f>IF($V$85="","-",IF($BK$65=4,$AS$65,IF($BK$68=4,$AS$68,IF($BK$66=4,$AS$66,IF($BK$67=4,$AS$67,"")))))</f>
        <v>-</v>
      </c>
      <c r="AC78" s="27" t="str">
        <f>IFERROR(VLOOKUP($AB78,$AS$17:$AW$73,5,FALSE),"")</f>
        <v/>
      </c>
      <c r="AD78" s="18" t="str">
        <f>IFERROR(VLOOKUP($AB78,$AS$14:$BF$73,9,FALSE),"")</f>
        <v/>
      </c>
      <c r="AE78" s="18" t="str">
        <f>IFERROR(VLOOKUP($AB78,$AS$14:$BF$73,13,FALSE),"")</f>
        <v/>
      </c>
      <c r="AF78" s="18" t="str">
        <f>IFERROR(VLOOKUP($AB78,$AS$14:$BF$73,14,FALSE),"")</f>
        <v/>
      </c>
      <c r="AR78" s="5" t="s">
        <v>5</v>
      </c>
      <c r="AS78" s="5" t="str">
        <f>AB29</f>
        <v>-</v>
      </c>
      <c r="AT78" s="5" t="str">
        <f>AC29</f>
        <v/>
      </c>
      <c r="AU78" s="5" t="str">
        <f>AD29</f>
        <v/>
      </c>
      <c r="AV78" s="5" t="str">
        <f>AE29</f>
        <v/>
      </c>
      <c r="AW78" s="5" t="str">
        <f>AF29</f>
        <v/>
      </c>
      <c r="AX78" s="65" t="e">
        <f t="shared" si="15"/>
        <v>#VALUE!</v>
      </c>
      <c r="AY78" s="66" t="e">
        <f t="shared" si="16"/>
        <v>#VALUE!</v>
      </c>
      <c r="AZ78" s="67">
        <v>8.9999999999999998E-4</v>
      </c>
      <c r="BA78" s="66" t="e">
        <f t="shared" si="17"/>
        <v>#VALUE!</v>
      </c>
      <c r="BB78" s="14" t="str">
        <f t="shared" si="18"/>
        <v/>
      </c>
      <c r="BC78" s="9" t="str">
        <f>IF($V$87="","-",IF($BB$76=3,$AS$76,IF($BB$77=3,$AS$77,IF($BB$78=3,$AS$78,IF($BB$79=3,$AS$79,IF($BB$80=3,$AS$80,IF($BB$81=3,$AS$81,IF($BB$82=3,$AS$82,IF($BB$83=3,$AS$83,IF($BB$84=3,$AS$84,IF($BB$85=3,$AS$85,IF($BB$86=3,$AS$86,IF($BB$87=3,$AS$87,"")))))))))))))</f>
        <v>-</v>
      </c>
      <c r="BD78" s="14" t="s">
        <v>11</v>
      </c>
      <c r="BE78" s="9" t="str">
        <f t="shared" ref="BE78:BE87" si="19">AS78</f>
        <v>-</v>
      </c>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row>
    <row r="79" spans="4:112" ht="18" customHeight="1">
      <c r="D79" s="40">
        <v>46200</v>
      </c>
      <c r="E79" s="40" t="s">
        <v>66</v>
      </c>
      <c r="F79" s="40" t="s">
        <v>143</v>
      </c>
      <c r="H79" s="24" t="s">
        <v>128</v>
      </c>
      <c r="J79" s="30" t="s">
        <v>137</v>
      </c>
      <c r="K79" s="31">
        <v>3</v>
      </c>
      <c r="M79" s="17" t="e" vm="74">
        <f>IFERROR(VLOOKUP(O79,Matrix!$1:$1048576,2,FALSE),"")</f>
        <v>#VALUE!</v>
      </c>
      <c r="N79" s="17"/>
      <c r="O79" s="37" t="s">
        <v>95</v>
      </c>
      <c r="Q79" s="17" t="e" vm="70">
        <f>IFERROR(VLOOKUP(S79,Matrix!$1:$1048576,2,FALSE),"")</f>
        <v>#VALUE!</v>
      </c>
      <c r="R79" s="17"/>
      <c r="S79" s="37" t="s">
        <v>96</v>
      </c>
      <c r="U79" s="71"/>
      <c r="V79" s="46"/>
      <c r="AA79" s="15"/>
      <c r="AR79" s="5" t="s">
        <v>6</v>
      </c>
      <c r="AS79" s="5" t="str">
        <f>AB35</f>
        <v>-</v>
      </c>
      <c r="AT79" s="5" t="str">
        <f>AC35</f>
        <v/>
      </c>
      <c r="AU79" s="5" t="str">
        <f>AD35</f>
        <v/>
      </c>
      <c r="AV79" s="5" t="str">
        <f>AE35</f>
        <v/>
      </c>
      <c r="AW79" s="5" t="str">
        <f>AF35</f>
        <v/>
      </c>
      <c r="AX79" s="65" t="e">
        <f t="shared" si="15"/>
        <v>#VALUE!</v>
      </c>
      <c r="AY79" s="66" t="e">
        <f t="shared" si="16"/>
        <v>#VALUE!</v>
      </c>
      <c r="AZ79" s="67">
        <v>8.0000000000000004E-4</v>
      </c>
      <c r="BA79" s="66" t="e">
        <f t="shared" si="17"/>
        <v>#VALUE!</v>
      </c>
      <c r="BB79" s="14" t="str">
        <f t="shared" si="18"/>
        <v/>
      </c>
      <c r="BC79" s="9" t="str">
        <f>IF($V$87="","-",IF($BB$76=4,$AS$76,IF($BB$77=4,$AS$77,IF($BB$78=4,$AS$78,IF($BB$79=4,$AS$79,IF($BB$80=4,$AS$80,IF($BB$81=4,$AS$81,IF($BB$82=4,$AS$82,IF($BB$83=4,$AS$83,IF($BB$84=4,$AS$84,IF($BB$85=4,$AS$85,IF($BB$86=4,$AS$86,IF($BB$87=4,$AS$87,"")))))))))))))</f>
        <v>-</v>
      </c>
      <c r="BD79" s="14" t="s">
        <v>12</v>
      </c>
      <c r="BE79" s="9" t="str">
        <f t="shared" si="19"/>
        <v>-</v>
      </c>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row>
    <row r="80" spans="4:112" ht="18" customHeight="1">
      <c r="D80" s="39">
        <v>46200</v>
      </c>
      <c r="E80" s="39" t="s">
        <v>66</v>
      </c>
      <c r="F80" s="39" t="s">
        <v>146</v>
      </c>
      <c r="H80" s="25" t="s">
        <v>124</v>
      </c>
      <c r="J80" s="28" t="s">
        <v>136</v>
      </c>
      <c r="K80" s="29">
        <v>3</v>
      </c>
      <c r="M80" s="18" t="e" vm="75">
        <f>IFERROR(VLOOKUP(O80,Matrix!$1:$1048576,2,FALSE),"")</f>
        <v>#VALUE!</v>
      </c>
      <c r="N80" s="18"/>
      <c r="O80" s="36" t="s">
        <v>99</v>
      </c>
      <c r="Q80" s="18" t="e" vm="71">
        <f>IFERROR(VLOOKUP(S80,Matrix!$1:$1048576,2,FALSE),"")</f>
        <v>#VALUE!</v>
      </c>
      <c r="R80" s="18"/>
      <c r="S80" s="36" t="s">
        <v>38</v>
      </c>
      <c r="U80" s="71"/>
      <c r="V80" s="46"/>
      <c r="Z80" s="56" t="s">
        <v>153</v>
      </c>
      <c r="AA80" s="21"/>
      <c r="AB80" s="133" t="s">
        <v>160</v>
      </c>
      <c r="AC80" s="19" t="s">
        <v>161</v>
      </c>
      <c r="AD80" s="20" t="s">
        <v>158</v>
      </c>
      <c r="AE80" s="20" t="s">
        <v>159</v>
      </c>
      <c r="AF80" s="22" t="s">
        <v>162</v>
      </c>
      <c r="AR80" s="5" t="s">
        <v>7</v>
      </c>
      <c r="AS80" s="5" t="str">
        <f>AB41</f>
        <v>-</v>
      </c>
      <c r="AT80" s="5" t="str">
        <f>AC41</f>
        <v/>
      </c>
      <c r="AU80" s="5" t="str">
        <f>AD41</f>
        <v/>
      </c>
      <c r="AV80" s="5" t="str">
        <f>AE41</f>
        <v/>
      </c>
      <c r="AW80" s="5" t="str">
        <f>AF41</f>
        <v/>
      </c>
      <c r="AX80" s="65" t="e">
        <f t="shared" ref="AX80:AX87" si="20">AW80/100</f>
        <v>#VALUE!</v>
      </c>
      <c r="AY80" s="66" t="e">
        <f t="shared" ref="AY80:AY87" si="21">AU80/1000</f>
        <v>#VALUE!</v>
      </c>
      <c r="AZ80" s="67">
        <v>6.9999999999999999E-4</v>
      </c>
      <c r="BA80" s="66" t="e">
        <f t="shared" si="17"/>
        <v>#VALUE!</v>
      </c>
      <c r="BB80" s="14" t="str">
        <f t="shared" si="18"/>
        <v/>
      </c>
      <c r="BC80" s="9" t="str">
        <f>IF($V$87="","-",IF($BB$76=5,$AS$76,IF($BB$77=5,$AS$77,IF($BB$78=5,$AS$78,IF($BB$79=5,$AS$79,IF($BB$80=5,$AS$80,IF($BB$81=5,$AS$81,IF($BB$82=5,$AS$82,IF($BB$83=5,$AS$83,IF($BB$84=5,$AS$84,IF($BB$85=5,$AS$85,IF($BB$86=5,$AS$86,IF($BB$87=5,$AS$87,"")))))))))))))</f>
        <v>-</v>
      </c>
      <c r="BD80" s="14" t="s">
        <v>13</v>
      </c>
      <c r="BE80" s="9" t="str">
        <f t="shared" si="19"/>
        <v>-</v>
      </c>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row>
    <row r="81" spans="1:112" ht="18" customHeight="1">
      <c r="D81" s="40">
        <v>46200</v>
      </c>
      <c r="E81" s="40" t="s">
        <v>66</v>
      </c>
      <c r="F81" s="40" t="s">
        <v>146</v>
      </c>
      <c r="H81" s="24" t="s">
        <v>133</v>
      </c>
      <c r="J81" s="30" t="s">
        <v>136</v>
      </c>
      <c r="K81" s="31">
        <v>3</v>
      </c>
      <c r="M81" s="17" t="e" vm="76">
        <f>IFERROR(VLOOKUP(O81,Matrix!$1:$1048576,2,FALSE),"")</f>
        <v>#VALUE!</v>
      </c>
      <c r="N81" s="17"/>
      <c r="O81" s="37" t="s">
        <v>118</v>
      </c>
      <c r="Q81" s="17" t="e" vm="72">
        <f>IFERROR(VLOOKUP(S81,Matrix!$1:$1048576,2,FALSE),"")</f>
        <v>#VALUE!</v>
      </c>
      <c r="R81" s="17"/>
      <c r="S81" s="37" t="s">
        <v>98</v>
      </c>
      <c r="U81" s="71"/>
      <c r="V81" s="46"/>
      <c r="Z81" s="125">
        <v>1</v>
      </c>
      <c r="AA81" s="49" t="str">
        <f>IFERROR(VLOOKUP(AB81,Matrix!$1:$1048576,2,FALSE),"")</f>
        <v/>
      </c>
      <c r="AB81" s="181" t="str">
        <f>IF($V$83="","-",IF($BK$70=1,$AS$70,IF($BK$73=1,$AS$73,IF($BK$71=1,$AS$71,IF($BK$72=1,$AS$72,"")))))</f>
        <v>-</v>
      </c>
      <c r="AC81" s="47" t="str">
        <f>IFERROR(VLOOKUP($AB81,$AS$14:$AW$73,5,FALSE),"")</f>
        <v/>
      </c>
      <c r="AD81" s="48" t="str">
        <f>IFERROR(VLOOKUP($AB81,$AS$14:$BF$73,9,FALSE),"")</f>
        <v/>
      </c>
      <c r="AE81" s="48" t="str">
        <f>IFERROR(VLOOKUP($AB81,$AS$14:$BF$73,13,FALSE),"")</f>
        <v/>
      </c>
      <c r="AF81" s="48" t="str">
        <f>IFERROR(VLOOKUP($AB81,$AS$14:$BF$73,14,FALSE),"")</f>
        <v/>
      </c>
      <c r="AR81" s="5" t="s">
        <v>8</v>
      </c>
      <c r="AS81" s="5" t="str">
        <f>AB47</f>
        <v>-</v>
      </c>
      <c r="AT81" s="5" t="str">
        <f>AC47</f>
        <v/>
      </c>
      <c r="AU81" s="5" t="str">
        <f>AD47</f>
        <v/>
      </c>
      <c r="AV81" s="5" t="str">
        <f>AE47</f>
        <v/>
      </c>
      <c r="AW81" s="5" t="str">
        <f>AF47</f>
        <v/>
      </c>
      <c r="AX81" s="65" t="e">
        <f t="shared" si="20"/>
        <v>#VALUE!</v>
      </c>
      <c r="AY81" s="66" t="e">
        <f t="shared" si="21"/>
        <v>#VALUE!</v>
      </c>
      <c r="AZ81" s="14">
        <v>1.1999999999999999E-3</v>
      </c>
      <c r="BA81" s="66" t="e">
        <f t="shared" si="17"/>
        <v>#VALUE!</v>
      </c>
      <c r="BB81" s="14" t="str">
        <f t="shared" si="18"/>
        <v/>
      </c>
      <c r="BC81" s="9" t="str">
        <f>IF($V$87="","-",IF($BB$76=6,$AS$76,IF($BB$77=6,$AS$77,IF($BB$78=6,$AS$78,IF($BB$79=6,$AS$79,IF($BB$80=6,$AS$80,IF($BB$81=6,$AS$81,IF($BB$82=6,$AS$82,IF($BB$83=6,$AS$83,IF($BB$84=6,$AS$84,IF($BB$85=6,$AS$85,IF($BB$86=6,$AS$86,IF($BB$87=6,$AS$87,"")))))))))))))</f>
        <v>-</v>
      </c>
      <c r="BD81" s="14" t="s">
        <v>14</v>
      </c>
      <c r="BE81" s="9" t="str">
        <f t="shared" si="19"/>
        <v>-</v>
      </c>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row>
    <row r="82" spans="1:112" ht="18" customHeight="1">
      <c r="D82" s="39">
        <v>46200</v>
      </c>
      <c r="E82" s="39" t="s">
        <v>66</v>
      </c>
      <c r="F82" s="39" t="s">
        <v>144</v>
      </c>
      <c r="H82" s="25" t="s">
        <v>126</v>
      </c>
      <c r="J82" s="28" t="s">
        <v>141</v>
      </c>
      <c r="K82" s="29">
        <v>3</v>
      </c>
      <c r="M82" s="18" t="e" vm="88">
        <f>IFERROR(VLOOKUP(O82,Matrix!$1:$1048576,2,FALSE),"")</f>
        <v>#VALUE!</v>
      </c>
      <c r="N82" s="18"/>
      <c r="O82" s="36" t="s">
        <v>106</v>
      </c>
      <c r="Q82" s="18" t="e" vm="86">
        <f>IFERROR(VLOOKUP(S82,Matrix!$1:$1048576,2,FALSE),"")</f>
        <v>#VALUE!</v>
      </c>
      <c r="R82" s="18"/>
      <c r="S82" s="36" t="s">
        <v>32</v>
      </c>
      <c r="U82" s="71"/>
      <c r="V82" s="46"/>
      <c r="Z82" s="124">
        <v>2</v>
      </c>
      <c r="AA82" s="50" t="str">
        <f>IFERROR(VLOOKUP(AB82,Matrix!$1:$1048576,2,FALSE),"")</f>
        <v/>
      </c>
      <c r="AB82" s="181" t="str">
        <f>IF($V$83="","-",IF($BK$70=2,$AS$70,IF($BK$73=2,$AS$73,IF($BK$71=2,$AS$71,IF($BK$72=2,$AS$72,"")))))</f>
        <v>-</v>
      </c>
      <c r="AC82" s="27" t="str">
        <f>IFERROR(VLOOKUP($AB82,$AS$15:$AW$73,5,FALSE),"")</f>
        <v/>
      </c>
      <c r="AD82" s="18" t="str">
        <f>IFERROR(VLOOKUP($AB82,$AS$14:$BF$73,9,FALSE),"")</f>
        <v/>
      </c>
      <c r="AE82" s="18" t="str">
        <f>IFERROR(VLOOKUP($AB82,$AS$14:$BF$73,13,FALSE),"")</f>
        <v/>
      </c>
      <c r="AF82" s="18" t="str">
        <f>IFERROR(VLOOKUP($AB82,$AS$14:$BF$73,14,FALSE),"")</f>
        <v/>
      </c>
      <c r="AR82" s="5" t="s">
        <v>148</v>
      </c>
      <c r="AS82" s="5" t="str">
        <f>AB53</f>
        <v>-</v>
      </c>
      <c r="AT82" s="5" t="str">
        <f>AC53</f>
        <v/>
      </c>
      <c r="AU82" s="5" t="str">
        <f>AD53</f>
        <v/>
      </c>
      <c r="AV82" s="5" t="str">
        <f>AE53</f>
        <v/>
      </c>
      <c r="AW82" s="5" t="str">
        <f>AF53</f>
        <v/>
      </c>
      <c r="AX82" s="65" t="e">
        <f t="shared" si="20"/>
        <v>#VALUE!</v>
      </c>
      <c r="AY82" s="66" t="e">
        <f t="shared" si="21"/>
        <v>#VALUE!</v>
      </c>
      <c r="AZ82" s="67">
        <v>5.9999999999999995E-4</v>
      </c>
      <c r="BA82" s="66" t="e">
        <f t="shared" si="17"/>
        <v>#VALUE!</v>
      </c>
      <c r="BB82" s="14" t="str">
        <f t="shared" si="18"/>
        <v/>
      </c>
      <c r="BC82" s="9" t="str">
        <f>IF($V$87="","-",IF($BB$76=7,$AS$76,IF($BB$77=7,$AS$77,IF($BB$78=7,$AS$78,IF($BB$79=7,$AS$79,IF($BB$80=7,$AS$80,IF($BB$81=7,$AS$81,IF($BB$82=7,$AS$82,IF($BB$83=7,$AS$83,IF($BB$84=7,$AS$84,IF($BB$85=7,$AS$85,IF($BB$86=7,$AS$86,IF($BB$87=7,$AS$87,"")))))))))))))</f>
        <v>-</v>
      </c>
      <c r="BD82" s="14" t="s">
        <v>136</v>
      </c>
      <c r="BE82" s="9" t="str">
        <f t="shared" si="19"/>
        <v>-</v>
      </c>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row>
    <row r="83" spans="1:112" ht="18" customHeight="1">
      <c r="D83" s="40">
        <v>46200</v>
      </c>
      <c r="E83" s="40" t="s">
        <v>66</v>
      </c>
      <c r="F83" s="40" t="s">
        <v>144</v>
      </c>
      <c r="H83" s="24" t="s">
        <v>130</v>
      </c>
      <c r="J83" s="30" t="s">
        <v>141</v>
      </c>
      <c r="K83" s="31">
        <v>3</v>
      </c>
      <c r="M83" s="17" t="e" vm="89">
        <f>IFERROR(VLOOKUP(O83,Matrix!$1:$1048576,2,FALSE),"")</f>
        <v>#VALUE!</v>
      </c>
      <c r="N83" s="17"/>
      <c r="O83" s="37" t="s">
        <v>39</v>
      </c>
      <c r="Q83" s="17" t="e" vm="87">
        <f>IFERROR(VLOOKUP(S83,Matrix!$1:$1048576,2,FALSE),"")</f>
        <v>#VALUE!</v>
      </c>
      <c r="R83" s="17"/>
      <c r="S83" s="37" t="s">
        <v>105</v>
      </c>
      <c r="U83" s="71"/>
      <c r="V83" s="46"/>
      <c r="Z83" s="129">
        <v>3</v>
      </c>
      <c r="AA83" s="51" t="str">
        <f>IFERROR(VLOOKUP(AB83,Matrix!$1:$1048576,2,FALSE),"")</f>
        <v/>
      </c>
      <c r="AB83" s="181" t="str">
        <f>IF($V$83="","-",IF($BK$70=3,$AS$70,IF($BK$73=3,$AS$73,IF($BK$71=3,$AS$71,IF($BK$72=3,$AS$72,"")))))</f>
        <v>-</v>
      </c>
      <c r="AC83" s="26" t="str">
        <f>IFERROR(VLOOKUP($AB83,$AS$16:$AW$73,5,FALSE),"")</f>
        <v/>
      </c>
      <c r="AD83" s="17" t="str">
        <f>IFERROR(VLOOKUP($AB83,$AS$14:$BF$73,9,FALSE),"")</f>
        <v/>
      </c>
      <c r="AE83" s="17" t="str">
        <f>IFERROR(VLOOKUP($AB83,$AS$14:$BF$73,13,FALSE),"")</f>
        <v/>
      </c>
      <c r="AF83" s="17" t="str">
        <f>IFERROR(VLOOKUP($AB83,$AS$14:$BF$73,14,FALSE),"")</f>
        <v/>
      </c>
      <c r="AR83" s="5" t="s">
        <v>149</v>
      </c>
      <c r="AS83" s="5" t="str">
        <f>AB59</f>
        <v>-</v>
      </c>
      <c r="AT83" s="5" t="str">
        <f>AC59</f>
        <v/>
      </c>
      <c r="AU83" s="5" t="str">
        <f>AD59</f>
        <v/>
      </c>
      <c r="AV83" s="5" t="str">
        <f>AE59</f>
        <v/>
      </c>
      <c r="AW83" s="5" t="str">
        <f>AF59</f>
        <v/>
      </c>
      <c r="AX83" s="65" t="e">
        <f t="shared" si="20"/>
        <v>#VALUE!</v>
      </c>
      <c r="AY83" s="66" t="e">
        <f t="shared" si="21"/>
        <v>#VALUE!</v>
      </c>
      <c r="AZ83" s="67">
        <v>5.0000000000000001E-4</v>
      </c>
      <c r="BA83" s="66" t="e">
        <f t="shared" si="17"/>
        <v>#VALUE!</v>
      </c>
      <c r="BB83" s="14" t="str">
        <f t="shared" si="18"/>
        <v/>
      </c>
      <c r="BC83" s="9" t="str">
        <f>IF($V$87="","-",IF($BB$76=8,$AS$76,IF($BB$77=8,$AS$77,IF($BB$78=8,$AS$78,IF($BB$79=8,$AS$79,IF($BB$80=8,$AS$80,IF($BB$81=8,$AS$81,IF($BB$82=8,$AS$82,IF($BB$83=8,$AS$83,IF($BB$84=8,$AS$84,IF($BB$85=8,$AS$85,IF($BB$86=8,$AS$86,IF($BB$87=8,$AS$87,"")))))))))))))</f>
        <v>-</v>
      </c>
      <c r="BD83" s="14" t="s">
        <v>137</v>
      </c>
      <c r="BE83" s="9" t="str">
        <f t="shared" si="19"/>
        <v>-</v>
      </c>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row>
    <row r="84" spans="1:112" ht="18" customHeight="1">
      <c r="D84" s="39">
        <v>46201</v>
      </c>
      <c r="E84" s="39" t="s">
        <v>67</v>
      </c>
      <c r="F84" s="39" t="s">
        <v>147</v>
      </c>
      <c r="H84" s="25" t="s">
        <v>134</v>
      </c>
      <c r="J84" s="28" t="s">
        <v>140</v>
      </c>
      <c r="K84" s="29">
        <v>3</v>
      </c>
      <c r="M84" s="18" t="e" vm="90">
        <f>IFERROR(VLOOKUP(O84,Matrix!$1:$1048576,2,FALSE),"")</f>
        <v>#VALUE!</v>
      </c>
      <c r="N84" s="18"/>
      <c r="O84" s="36" t="s">
        <v>108</v>
      </c>
      <c r="Q84" s="18" t="e" vm="84">
        <f>IFERROR(VLOOKUP(S84,Matrix!$1:$1048576,2,FALSE),"")</f>
        <v>#VALUE!</v>
      </c>
      <c r="R84" s="18"/>
      <c r="S84" s="36" t="s">
        <v>42</v>
      </c>
      <c r="U84" s="71"/>
      <c r="V84" s="46"/>
      <c r="Z84" s="128">
        <v>4</v>
      </c>
      <c r="AA84" s="50" t="str">
        <f>IFERROR(VLOOKUP(AB84,Matrix!$1:$1048576,2,FALSE),"")</f>
        <v/>
      </c>
      <c r="AB84" s="182" t="str">
        <f>IF($V$83="","-",IF($BK$70=4,$AS$70,IF($BK$73=4,$AS$73,IF($BK$71=4,$AS$71,IF($BK$72=4,$AS$72,"")))))</f>
        <v>-</v>
      </c>
      <c r="AC84" s="27" t="str">
        <f>IFERROR(VLOOKUP($AB84,$AS$17:$AW$73,5,FALSE),"")</f>
        <v/>
      </c>
      <c r="AD84" s="18" t="str">
        <f>IFERROR(VLOOKUP($AB84,$AS$14:$BF$73,9,FALSE),"")</f>
        <v/>
      </c>
      <c r="AE84" s="18" t="str">
        <f>IFERROR(VLOOKUP($AB84,$AS$14:$BF$73,13,FALSE),"")</f>
        <v/>
      </c>
      <c r="AF84" s="18" t="str">
        <f>IFERROR(VLOOKUP($AB84,$AS$14:$BF$73,14,FALSE),"")</f>
        <v/>
      </c>
      <c r="AR84" s="5" t="s">
        <v>150</v>
      </c>
      <c r="AS84" s="5" t="str">
        <f>AB65</f>
        <v>-</v>
      </c>
      <c r="AT84" s="5" t="str">
        <f>AC65</f>
        <v/>
      </c>
      <c r="AU84" s="5" t="str">
        <f>AD65</f>
        <v/>
      </c>
      <c r="AV84" s="5" t="str">
        <f>AE65</f>
        <v/>
      </c>
      <c r="AW84" s="5" t="str">
        <f>AF65</f>
        <v/>
      </c>
      <c r="AX84" s="65" t="e">
        <f t="shared" si="20"/>
        <v>#VALUE!</v>
      </c>
      <c r="AY84" s="66" t="e">
        <f t="shared" si="21"/>
        <v>#VALUE!</v>
      </c>
      <c r="AZ84" s="67">
        <v>4.0000000000000002E-4</v>
      </c>
      <c r="BA84" s="66" t="e">
        <f t="shared" si="17"/>
        <v>#VALUE!</v>
      </c>
      <c r="BB84" s="14" t="str">
        <f t="shared" si="18"/>
        <v/>
      </c>
      <c r="BC84" s="9" t="str">
        <f>IF($V$87="","-",IF($BB$76=9,$AS$76,IF($BB$77=9,$AS$77,IF($BB$78=9,$AS$78,IF($BB$79=9,$AS$79,IF($BB$80=9,$AS$80,IF($BB$81=9,$AS$81,IF($BB$82=9,$AS$82,IF($BB$83=9,$AS$83,IF($BB$84=9,$AS$84,IF($BB$85=9,$AS$85,IF($BB$86=9,$AS$86,IF($BB$87=9,$AS$87,"")))))))))))))</f>
        <v>-</v>
      </c>
      <c r="BD84" s="14" t="s">
        <v>138</v>
      </c>
      <c r="BE84" s="9" t="str">
        <f t="shared" si="19"/>
        <v>-</v>
      </c>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row>
    <row r="85" spans="1:112" ht="18" customHeight="1">
      <c r="D85" s="40">
        <v>46201</v>
      </c>
      <c r="E85" s="40" t="s">
        <v>67</v>
      </c>
      <c r="F85" s="40" t="s">
        <v>147</v>
      </c>
      <c r="H85" s="24" t="s">
        <v>132</v>
      </c>
      <c r="J85" s="30" t="s">
        <v>140</v>
      </c>
      <c r="K85" s="31">
        <v>3</v>
      </c>
      <c r="M85" s="17" t="e" vm="42">
        <f>IFERROR(VLOOKUP(O85,Matrix!$1:$1048576,2,FALSE),"")</f>
        <v>#VALUE!</v>
      </c>
      <c r="N85" s="17"/>
      <c r="O85" s="38" t="s">
        <v>1079</v>
      </c>
      <c r="Q85" s="17" t="e" vm="85">
        <f>IFERROR(VLOOKUP(S85,Matrix!$1:$1048576,2,FALSE),"")</f>
        <v>#VALUE!</v>
      </c>
      <c r="R85" s="17"/>
      <c r="S85" s="37" t="s">
        <v>107</v>
      </c>
      <c r="U85" s="71"/>
      <c r="V85" s="46"/>
      <c r="AR85" s="5" t="s">
        <v>151</v>
      </c>
      <c r="AS85" s="5" t="str">
        <f>AB71</f>
        <v>-</v>
      </c>
      <c r="AT85" s="5" t="str">
        <f>AC71</f>
        <v/>
      </c>
      <c r="AU85" s="5" t="str">
        <f>AD71</f>
        <v/>
      </c>
      <c r="AV85" s="5" t="str">
        <f>AE71</f>
        <v/>
      </c>
      <c r="AW85" s="5" t="str">
        <f>AF71</f>
        <v/>
      </c>
      <c r="AX85" s="65" t="e">
        <f t="shared" si="20"/>
        <v>#VALUE!</v>
      </c>
      <c r="AY85" s="66" t="e">
        <f t="shared" si="21"/>
        <v>#VALUE!</v>
      </c>
      <c r="AZ85" s="67">
        <v>2.9999999999999997E-4</v>
      </c>
      <c r="BA85" s="66" t="e">
        <f t="shared" si="17"/>
        <v>#VALUE!</v>
      </c>
      <c r="BB85" s="14" t="str">
        <f t="shared" si="18"/>
        <v/>
      </c>
      <c r="BC85" s="9" t="str">
        <f>IF($V$87="","-",IF($BB$76=10,$AS$76,IF($BB$77=10,$AS$77,IF($BB$78=10,$AS$78,IF($BB$79=10,$AS$79,IF($BB$80=10,$AS$80,IF($BB$81=10,$AS$81,IF($BB$82=10,$AS$82,IF($BB$83=10,$AS$83,IF($BB$84=10,$AS$84,IF($BB$85=10,$AS$85,IF($BB$86=10,$AS$86,IF($BB$87=10,$AS$87,"")))))))))))))</f>
        <v>-</v>
      </c>
      <c r="BD85" s="14" t="s">
        <v>139</v>
      </c>
      <c r="BE85" s="9" t="str">
        <f t="shared" si="19"/>
        <v>-</v>
      </c>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row>
    <row r="86" spans="1:112" ht="18" customHeight="1">
      <c r="D86" s="39">
        <v>46201</v>
      </c>
      <c r="E86" s="39" t="s">
        <v>67</v>
      </c>
      <c r="F86" s="39" t="s">
        <v>81</v>
      </c>
      <c r="H86" s="25" t="s">
        <v>129</v>
      </c>
      <c r="J86" s="28" t="s">
        <v>139</v>
      </c>
      <c r="K86" s="29">
        <v>3</v>
      </c>
      <c r="M86" s="18" t="e" vm="82">
        <f>IFERROR(VLOOKUP(O86,Matrix!$1:$1048576,2,FALSE),"")</f>
        <v>#VALUE!</v>
      </c>
      <c r="N86" s="18"/>
      <c r="O86" s="36" t="s">
        <v>100</v>
      </c>
      <c r="Q86" s="18" t="e" vm="77">
        <f>IFERROR(VLOOKUP(S86,Matrix!$1:$1048576,2,FALSE),"")</f>
        <v>#VALUE!</v>
      </c>
      <c r="R86" s="18"/>
      <c r="S86" s="36" t="s">
        <v>103</v>
      </c>
      <c r="U86" s="71"/>
      <c r="V86" s="46"/>
      <c r="AR86" s="5" t="s">
        <v>152</v>
      </c>
      <c r="AS86" s="5" t="str">
        <f>AB77</f>
        <v>-</v>
      </c>
      <c r="AT86" s="5" t="str">
        <f>AC77</f>
        <v/>
      </c>
      <c r="AU86" s="5" t="str">
        <f>AD77</f>
        <v/>
      </c>
      <c r="AV86" s="5" t="str">
        <f>AE77</f>
        <v/>
      </c>
      <c r="AW86" s="5" t="str">
        <f>AF77</f>
        <v/>
      </c>
      <c r="AX86" s="65" t="e">
        <f t="shared" si="20"/>
        <v>#VALUE!</v>
      </c>
      <c r="AY86" s="66" t="e">
        <f t="shared" si="21"/>
        <v>#VALUE!</v>
      </c>
      <c r="AZ86" s="67">
        <v>2.0000000000000001E-4</v>
      </c>
      <c r="BA86" s="66" t="e">
        <f t="shared" si="17"/>
        <v>#VALUE!</v>
      </c>
      <c r="BB86" s="14" t="str">
        <f t="shared" si="18"/>
        <v/>
      </c>
      <c r="BC86" s="9" t="str">
        <f>IF($V$87="","-",IF($BB$76=11,$AS$76,IF($BB$77=11,$AS$77,IF($BB$78=11,$AS$78,IF($BB$79=11,$AS$79,IF($BB$80=11,$AS$80,IF($BB$81=11,$AS$81,IF($BB$82=11,$AS$82,IF($BB$83=11,$AS$83,IF($BB$84=11,$AS$84,IF($BB$85=11,$AS$85,IF($BB$86=11,$AS$86,IF($BB$87=11,$AS$87,"")))))))))))))</f>
        <v>-</v>
      </c>
      <c r="BD86" s="14" t="s">
        <v>140</v>
      </c>
      <c r="BE86" s="9" t="str">
        <f t="shared" si="19"/>
        <v>-</v>
      </c>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row>
    <row r="87" spans="1:112" ht="18" customHeight="1">
      <c r="D87" s="41">
        <v>46201</v>
      </c>
      <c r="E87" s="41" t="s">
        <v>67</v>
      </c>
      <c r="F87" s="41" t="s">
        <v>81</v>
      </c>
      <c r="H87" s="32" t="s">
        <v>135</v>
      </c>
      <c r="J87" s="33" t="s">
        <v>139</v>
      </c>
      <c r="K87" s="34">
        <v>3</v>
      </c>
      <c r="M87" s="35" t="e" vm="83">
        <f>IFERROR(VLOOKUP(O87,Matrix!$1:$1048576,2,FALSE),"")</f>
        <v>#VALUE!</v>
      </c>
      <c r="N87" s="35"/>
      <c r="O87" s="38" t="s">
        <v>104</v>
      </c>
      <c r="Q87" s="35" t="e" vm="78">
        <f>IFERROR(VLOOKUP(S87,Matrix!$1:$1048576,2,FALSE),"")</f>
        <v>#VALUE!</v>
      </c>
      <c r="R87" s="35"/>
      <c r="S87" s="38" t="s">
        <v>50</v>
      </c>
      <c r="U87" s="71"/>
      <c r="V87" s="46"/>
      <c r="AA87" s="15"/>
      <c r="AR87" s="5" t="s">
        <v>153</v>
      </c>
      <c r="AS87" s="5" t="str">
        <f>AB83</f>
        <v>-</v>
      </c>
      <c r="AT87" s="5" t="str">
        <f>AC83</f>
        <v/>
      </c>
      <c r="AU87" s="5" t="str">
        <f>AD83</f>
        <v/>
      </c>
      <c r="AV87" s="5" t="str">
        <f>AE83</f>
        <v/>
      </c>
      <c r="AW87" s="5" t="str">
        <f>AF83</f>
        <v/>
      </c>
      <c r="AX87" s="65" t="e">
        <f t="shared" si="20"/>
        <v>#VALUE!</v>
      </c>
      <c r="AY87" s="66" t="e">
        <f t="shared" si="21"/>
        <v>#VALUE!</v>
      </c>
      <c r="AZ87" s="67">
        <v>1E-4</v>
      </c>
      <c r="BA87" s="66" t="e">
        <f t="shared" si="17"/>
        <v>#VALUE!</v>
      </c>
      <c r="BB87" s="14" t="str">
        <f t="shared" si="18"/>
        <v/>
      </c>
      <c r="BC87" s="9" t="str">
        <f>IF($V$87="","-",IF($BB$76=12,$AS$76,IF($BB$77=12,$AS$77,IF($BB$78=12,$AS$78,IF($BB$79=12,$AS$79,IF($BB$80=12,$AS$80,IF($BB$81=12,$AS$81,IF($BB$82=12,$AS$82,IF($BB$83=12,$AS$83,IF($BB$84=12,$AS$84,IF($BB$85=12,$AS$85,IF($BB$86=12,$AS$86,IF($BB$87=12,$AS$87,"")))))))))))))</f>
        <v>-</v>
      </c>
      <c r="BD87" s="14" t="s">
        <v>141</v>
      </c>
      <c r="BE87" s="9" t="str">
        <f t="shared" si="19"/>
        <v>-</v>
      </c>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row>
    <row r="88" spans="1:112">
      <c r="AA88" s="15"/>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row>
    <row r="89" spans="1:112">
      <c r="AA89" s="7"/>
      <c r="AR89" s="5" t="s">
        <v>178</v>
      </c>
      <c r="AS89" s="5" t="str">
        <f>$AO$15&amp;$AO$16&amp;$AO$17&amp;$AO$18&amp;$AO$19&amp;$AO$20&amp;$AO$21&amp;$AO$22</f>
        <v>AAAAAAAA</v>
      </c>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row>
    <row r="90" spans="1:112">
      <c r="AR90" s="5" t="s">
        <v>706</v>
      </c>
      <c r="AS90" s="5" t="str" cm="1">
        <f t="array" ref="AS90:AS97">_xlfn._xlws.SORT(AO15:AO22)</f>
        <v>A</v>
      </c>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row>
    <row r="91" spans="1:112">
      <c r="A91" s="185"/>
      <c r="B91" s="185"/>
      <c r="C91" s="185"/>
      <c r="D91" s="185"/>
      <c r="E91" s="185"/>
      <c r="F91" s="185"/>
      <c r="G91" s="185"/>
      <c r="H91" s="186"/>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t="str">
        <v>A</v>
      </c>
      <c r="AT91" s="187"/>
      <c r="AU91" s="187"/>
      <c r="AV91" s="187"/>
      <c r="AW91" s="187"/>
      <c r="AX91" s="187"/>
      <c r="AY91" s="187"/>
      <c r="AZ91" s="187"/>
      <c r="BA91" s="187"/>
      <c r="BB91" s="187"/>
      <c r="BC91" s="187"/>
      <c r="BD91" s="187"/>
      <c r="BE91" s="187"/>
      <c r="BF91" s="187"/>
      <c r="BG91" s="187"/>
      <c r="BH91" s="187"/>
      <c r="BI91" s="187"/>
      <c r="BJ91" s="187"/>
      <c r="BK91" s="187"/>
      <c r="BL91" s="185"/>
      <c r="BM91" s="185"/>
      <c r="BN91" s="185"/>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row>
    <row r="92" spans="1:112">
      <c r="A92" s="185"/>
      <c r="B92" s="185"/>
      <c r="C92" s="185"/>
      <c r="D92" s="185"/>
      <c r="E92" s="185"/>
      <c r="F92" s="185"/>
      <c r="G92" s="185"/>
      <c r="H92" s="186"/>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t="str">
        <v>A</v>
      </c>
      <c r="AT92" s="187"/>
      <c r="AU92" s="187"/>
      <c r="AV92" s="187"/>
      <c r="AW92" s="187"/>
      <c r="AX92" s="187"/>
      <c r="AY92" s="187"/>
      <c r="AZ92" s="187"/>
      <c r="BA92" s="187"/>
      <c r="BB92" s="187"/>
      <c r="BC92" s="187"/>
      <c r="BD92" s="187"/>
      <c r="BE92" s="187"/>
      <c r="BF92" s="187"/>
      <c r="BG92" s="187"/>
      <c r="BH92" s="187"/>
      <c r="BI92" s="187"/>
      <c r="BJ92" s="187"/>
      <c r="BK92" s="187"/>
      <c r="BL92" s="185"/>
      <c r="BM92" s="185"/>
      <c r="BN92" s="185"/>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row>
    <row r="93" spans="1:112">
      <c r="A93" s="185"/>
      <c r="B93" s="185"/>
      <c r="C93" s="185"/>
      <c r="D93" s="185"/>
      <c r="E93" s="185"/>
      <c r="F93" s="185"/>
      <c r="G93" s="185"/>
      <c r="H93" s="186"/>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t="str">
        <v>A</v>
      </c>
      <c r="AT93" s="187"/>
      <c r="AU93" s="187"/>
      <c r="AV93" s="187"/>
      <c r="AW93" s="187"/>
      <c r="AX93" s="187"/>
      <c r="AY93" s="187"/>
      <c r="AZ93" s="187"/>
      <c r="BA93" s="187"/>
      <c r="BB93" s="187"/>
      <c r="BC93" s="187"/>
      <c r="BD93" s="187"/>
      <c r="BE93" s="187"/>
      <c r="BF93" s="187"/>
      <c r="BG93" s="187"/>
      <c r="BH93" s="187"/>
      <c r="BI93" s="187"/>
      <c r="BJ93" s="187"/>
      <c r="BK93" s="187"/>
      <c r="BL93" s="185"/>
      <c r="BM93" s="185"/>
      <c r="BN93" s="185"/>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row>
    <row r="94" spans="1:112">
      <c r="A94" s="185"/>
      <c r="B94" s="185"/>
      <c r="C94" s="185"/>
      <c r="D94" s="185"/>
      <c r="E94" s="185"/>
      <c r="F94" s="185"/>
      <c r="G94" s="185"/>
      <c r="H94" s="186"/>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t="str">
        <v>A</v>
      </c>
      <c r="AT94" s="187"/>
      <c r="AU94" s="187"/>
      <c r="AV94" s="187"/>
      <c r="AW94" s="187"/>
      <c r="AX94" s="187"/>
      <c r="AY94" s="187"/>
      <c r="AZ94" s="187"/>
      <c r="BA94" s="187"/>
      <c r="BB94" s="187"/>
      <c r="BC94" s="187"/>
      <c r="BD94" s="187"/>
      <c r="BE94" s="187"/>
      <c r="BF94" s="187"/>
      <c r="BG94" s="187"/>
      <c r="BH94" s="187"/>
      <c r="BI94" s="187"/>
      <c r="BJ94" s="187"/>
      <c r="BK94" s="187"/>
      <c r="BL94" s="185"/>
      <c r="BM94" s="185"/>
      <c r="BN94" s="185"/>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row>
    <row r="95" spans="1:112">
      <c r="A95" s="185"/>
      <c r="B95" s="185"/>
      <c r="C95" s="185"/>
      <c r="D95" s="185"/>
      <c r="E95" s="185"/>
      <c r="F95" s="185"/>
      <c r="G95" s="185"/>
      <c r="H95" s="186"/>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t="str">
        <v>A</v>
      </c>
      <c r="AT95" s="187"/>
      <c r="AU95" s="187"/>
      <c r="AV95" s="187"/>
      <c r="AW95" s="187"/>
      <c r="AX95" s="187"/>
      <c r="AY95" s="187"/>
      <c r="AZ95" s="187"/>
      <c r="BA95" s="187"/>
      <c r="BB95" s="187"/>
      <c r="BC95" s="187"/>
      <c r="BD95" s="187"/>
      <c r="BE95" s="187"/>
      <c r="BF95" s="187"/>
      <c r="BG95" s="187"/>
      <c r="BH95" s="187"/>
      <c r="BI95" s="187"/>
      <c r="BJ95" s="187"/>
      <c r="BK95" s="187"/>
      <c r="BL95" s="185"/>
      <c r="BM95" s="185"/>
      <c r="BN95" s="185"/>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row>
    <row r="96" spans="1:112">
      <c r="A96" s="185"/>
      <c r="B96" s="185"/>
      <c r="C96" s="185"/>
      <c r="D96" s="185"/>
      <c r="E96" s="185"/>
      <c r="F96" s="185"/>
      <c r="G96" s="185"/>
      <c r="H96" s="186"/>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t="str">
        <v>A</v>
      </c>
      <c r="AT96" s="187"/>
      <c r="AU96" s="187"/>
      <c r="AV96" s="187"/>
      <c r="AW96" s="187"/>
      <c r="AX96" s="187"/>
      <c r="AY96" s="187"/>
      <c r="AZ96" s="187"/>
      <c r="BA96" s="187"/>
      <c r="BB96" s="187"/>
      <c r="BC96" s="187"/>
      <c r="BD96" s="187"/>
      <c r="BE96" s="187"/>
      <c r="BF96" s="187"/>
      <c r="BG96" s="187"/>
      <c r="BH96" s="187"/>
      <c r="BI96" s="187"/>
      <c r="BJ96" s="187"/>
      <c r="BK96" s="187"/>
      <c r="BL96" s="185"/>
      <c r="BM96" s="185"/>
      <c r="BN96" s="185"/>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row>
    <row r="97" spans="1:112">
      <c r="A97" s="185"/>
      <c r="B97" s="185"/>
      <c r="C97" s="185"/>
      <c r="D97" s="185"/>
      <c r="E97" s="185"/>
      <c r="F97" s="185"/>
      <c r="G97" s="185"/>
      <c r="H97" s="186"/>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t="str">
        <v>A</v>
      </c>
      <c r="AT97" s="187"/>
      <c r="AU97" s="187"/>
      <c r="AV97" s="187"/>
      <c r="AW97" s="187"/>
      <c r="AX97" s="187"/>
      <c r="AY97" s="187"/>
      <c r="AZ97" s="187"/>
      <c r="BA97" s="187"/>
      <c r="BB97" s="187"/>
      <c r="BC97" s="187"/>
      <c r="BD97" s="187"/>
      <c r="BE97" s="187"/>
      <c r="BF97" s="187"/>
      <c r="BG97" s="187"/>
      <c r="BH97" s="187"/>
      <c r="BI97" s="187"/>
      <c r="BJ97" s="187"/>
      <c r="BK97" s="187"/>
      <c r="BL97" s="185"/>
      <c r="BM97" s="185"/>
      <c r="BN97" s="185"/>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row>
    <row r="98" spans="1:112">
      <c r="A98" s="185"/>
      <c r="B98" s="185"/>
      <c r="C98" s="185"/>
      <c r="D98" s="185"/>
      <c r="E98" s="185"/>
      <c r="F98" s="185"/>
      <c r="G98" s="185"/>
      <c r="H98" s="186"/>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8" t="s">
        <v>707</v>
      </c>
      <c r="AS98" s="185" t="str">
        <f>AS90&amp;AS91&amp;AS92&amp;AS93&amp;AS94&amp;AS95&amp;AS96&amp;AS97</f>
        <v>AAAAAAAA</v>
      </c>
      <c r="AT98" s="187"/>
      <c r="AU98" s="187"/>
      <c r="AV98" s="187"/>
      <c r="AW98" s="187"/>
      <c r="AX98" s="187"/>
      <c r="AY98" s="187"/>
      <c r="AZ98" s="187"/>
      <c r="BA98" s="187"/>
      <c r="BB98" s="187"/>
      <c r="BC98" s="187"/>
      <c r="BD98" s="187"/>
      <c r="BE98" s="187"/>
      <c r="BF98" s="187"/>
      <c r="BG98" s="187"/>
      <c r="BH98" s="187"/>
      <c r="BI98" s="187"/>
      <c r="BJ98" s="187"/>
      <c r="BK98" s="187"/>
      <c r="BL98" s="185"/>
      <c r="BM98" s="185"/>
      <c r="BN98" s="185"/>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row>
    <row r="99" spans="1:112">
      <c r="A99" s="185"/>
      <c r="B99" s="185"/>
      <c r="C99" s="185"/>
      <c r="D99" s="185"/>
      <c r="E99" s="185"/>
      <c r="F99" s="185"/>
      <c r="G99" s="185"/>
      <c r="H99" s="186"/>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7"/>
      <c r="AU99" s="187"/>
      <c r="AV99" s="187"/>
      <c r="AW99" s="187"/>
      <c r="AX99" s="187"/>
      <c r="AY99" s="187"/>
      <c r="AZ99" s="187"/>
      <c r="BA99" s="187"/>
      <c r="BB99" s="187"/>
      <c r="BC99" s="187"/>
      <c r="BD99" s="187"/>
      <c r="BE99" s="187"/>
      <c r="BF99" s="187"/>
      <c r="BG99" s="187"/>
      <c r="BH99" s="187"/>
      <c r="BI99" s="187"/>
      <c r="BJ99" s="187"/>
      <c r="BK99" s="187"/>
      <c r="BL99" s="185"/>
      <c r="BM99" s="185"/>
      <c r="BN99" s="185"/>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row>
    <row r="100" spans="1:112">
      <c r="A100" s="185"/>
      <c r="B100" s="185"/>
      <c r="C100" s="185"/>
      <c r="D100" s="185"/>
      <c r="E100" s="185"/>
      <c r="F100" s="185"/>
      <c r="G100" s="185"/>
      <c r="H100" s="186"/>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7"/>
      <c r="AU100" s="187"/>
      <c r="AV100" s="187"/>
      <c r="AW100" s="187"/>
      <c r="AX100" s="187"/>
      <c r="AY100" s="187"/>
      <c r="AZ100" s="187"/>
      <c r="BA100" s="187"/>
      <c r="BB100" s="187"/>
      <c r="BC100" s="187"/>
      <c r="BD100" s="187"/>
      <c r="BE100" s="187"/>
      <c r="BF100" s="187"/>
      <c r="BG100" s="187"/>
      <c r="BH100" s="187"/>
      <c r="BI100" s="187"/>
      <c r="BJ100" s="187"/>
      <c r="BK100" s="187"/>
      <c r="BL100" s="185"/>
      <c r="BM100" s="185"/>
      <c r="BN100" s="185"/>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row>
    <row r="101" spans="1:112">
      <c r="A101" s="185"/>
      <c r="B101" s="185"/>
      <c r="C101" s="185"/>
      <c r="D101" s="185"/>
      <c r="E101" s="185"/>
      <c r="F101" s="185"/>
      <c r="G101" s="185"/>
      <c r="H101" s="186"/>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7"/>
      <c r="AU101" s="187"/>
      <c r="AV101" s="187"/>
      <c r="AW101" s="187"/>
      <c r="AX101" s="187"/>
      <c r="AY101" s="187"/>
      <c r="AZ101" s="187"/>
      <c r="BA101" s="187"/>
      <c r="BB101" s="187"/>
      <c r="BC101" s="187"/>
      <c r="BD101" s="187"/>
      <c r="BE101" s="187"/>
      <c r="BF101" s="187"/>
      <c r="BG101" s="187"/>
      <c r="BH101" s="187"/>
      <c r="BI101" s="187"/>
      <c r="BJ101" s="187"/>
      <c r="BK101" s="187"/>
      <c r="BL101" s="185"/>
      <c r="BM101" s="185"/>
      <c r="BN101" s="185"/>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row>
    <row r="102" spans="1:112">
      <c r="A102" s="185"/>
      <c r="B102" s="185"/>
      <c r="C102" s="185"/>
      <c r="D102" s="185"/>
      <c r="E102" s="185"/>
      <c r="F102" s="185"/>
      <c r="G102" s="185"/>
      <c r="H102" s="186"/>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7"/>
      <c r="AU102" s="187"/>
      <c r="AV102" s="187"/>
      <c r="AW102" s="187"/>
      <c r="AX102" s="187"/>
      <c r="AY102" s="187"/>
      <c r="AZ102" s="187"/>
      <c r="BA102" s="187"/>
      <c r="BB102" s="187"/>
      <c r="BC102" s="187"/>
      <c r="BD102" s="187"/>
      <c r="BE102" s="187"/>
      <c r="BF102" s="187"/>
      <c r="BG102" s="187"/>
      <c r="BH102" s="187"/>
      <c r="BI102" s="187"/>
      <c r="BJ102" s="187"/>
      <c r="BK102" s="187"/>
      <c r="BL102" s="185"/>
      <c r="BM102" s="185"/>
      <c r="BN102" s="185"/>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row>
    <row r="103" spans="1:112">
      <c r="A103" s="185"/>
      <c r="B103" s="185"/>
      <c r="C103" s="185"/>
      <c r="D103" s="185"/>
      <c r="E103" s="185"/>
      <c r="F103" s="185"/>
      <c r="G103" s="185"/>
      <c r="H103" s="186"/>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7"/>
      <c r="AU103" s="187"/>
      <c r="AV103" s="187"/>
      <c r="AW103" s="187"/>
      <c r="AX103" s="187"/>
      <c r="AY103" s="187"/>
      <c r="AZ103" s="187"/>
      <c r="BA103" s="187"/>
      <c r="BB103" s="187"/>
      <c r="BC103" s="187"/>
      <c r="BD103" s="187"/>
      <c r="BE103" s="187"/>
      <c r="BF103" s="187"/>
      <c r="BG103" s="187"/>
      <c r="BH103" s="187"/>
      <c r="BI103" s="187"/>
      <c r="BJ103" s="187"/>
      <c r="BK103" s="187"/>
      <c r="BL103" s="185"/>
      <c r="BM103" s="185"/>
      <c r="BN103" s="185"/>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row>
    <row r="104" spans="1:112">
      <c r="A104" s="185"/>
      <c r="B104" s="185"/>
      <c r="C104" s="185"/>
      <c r="D104" s="185"/>
      <c r="E104" s="185"/>
      <c r="F104" s="185"/>
      <c r="G104" s="185"/>
      <c r="H104" s="186"/>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7"/>
      <c r="AU104" s="187"/>
      <c r="AV104" s="187"/>
      <c r="AW104" s="187"/>
      <c r="AX104" s="187"/>
      <c r="AY104" s="187"/>
      <c r="AZ104" s="187"/>
      <c r="BA104" s="187"/>
      <c r="BB104" s="187"/>
      <c r="BC104" s="187"/>
      <c r="BD104" s="187"/>
      <c r="BE104" s="187"/>
      <c r="BF104" s="187"/>
      <c r="BG104" s="187"/>
      <c r="BH104" s="187"/>
      <c r="BI104" s="187"/>
      <c r="BJ104" s="187"/>
      <c r="BK104" s="187"/>
      <c r="BL104" s="185"/>
      <c r="BM104" s="185"/>
      <c r="BN104" s="185"/>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row>
    <row r="105" spans="1:112">
      <c r="A105" s="185"/>
      <c r="B105" s="185"/>
      <c r="C105" s="185"/>
      <c r="D105" s="185"/>
      <c r="E105" s="185"/>
      <c r="F105" s="185"/>
      <c r="G105" s="185"/>
      <c r="H105" s="186"/>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7"/>
      <c r="AU105" s="187"/>
      <c r="AV105" s="187"/>
      <c r="AW105" s="187"/>
      <c r="AX105" s="187"/>
      <c r="AY105" s="187"/>
      <c r="AZ105" s="187"/>
      <c r="BA105" s="187"/>
      <c r="BB105" s="187"/>
      <c r="BC105" s="187"/>
      <c r="BD105" s="187"/>
      <c r="BE105" s="187"/>
      <c r="BF105" s="187"/>
      <c r="BG105" s="187"/>
      <c r="BH105" s="187"/>
      <c r="BI105" s="187"/>
      <c r="BJ105" s="187"/>
      <c r="BK105" s="187"/>
      <c r="BL105" s="185"/>
      <c r="BM105" s="185"/>
      <c r="BN105" s="185"/>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row>
    <row r="106" spans="1:112">
      <c r="A106" s="185"/>
      <c r="B106" s="185"/>
      <c r="C106" s="185"/>
      <c r="D106" s="185"/>
      <c r="E106" s="185"/>
      <c r="F106" s="185"/>
      <c r="G106" s="185"/>
      <c r="H106" s="186"/>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7"/>
      <c r="AU106" s="187"/>
      <c r="AV106" s="187"/>
      <c r="AW106" s="187"/>
      <c r="AX106" s="187"/>
      <c r="AY106" s="187"/>
      <c r="AZ106" s="187"/>
      <c r="BA106" s="187"/>
      <c r="BB106" s="187"/>
      <c r="BC106" s="187"/>
      <c r="BD106" s="187"/>
      <c r="BE106" s="187"/>
      <c r="BF106" s="187"/>
      <c r="BG106" s="187"/>
      <c r="BH106" s="187"/>
      <c r="BI106" s="187"/>
      <c r="BJ106" s="187"/>
      <c r="BK106" s="187"/>
      <c r="BL106" s="185"/>
      <c r="BM106" s="185"/>
      <c r="BN106" s="185"/>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row>
    <row r="107" spans="1:112">
      <c r="A107" s="185"/>
      <c r="B107" s="185"/>
      <c r="C107" s="185"/>
      <c r="D107" s="185"/>
      <c r="E107" s="185"/>
      <c r="F107" s="185"/>
      <c r="G107" s="185"/>
      <c r="H107" s="186"/>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7"/>
      <c r="AU107" s="187"/>
      <c r="AV107" s="187"/>
      <c r="AW107" s="187"/>
      <c r="AX107" s="187"/>
      <c r="AY107" s="187"/>
      <c r="AZ107" s="187"/>
      <c r="BA107" s="187"/>
      <c r="BB107" s="187"/>
      <c r="BC107" s="187"/>
      <c r="BD107" s="187"/>
      <c r="BE107" s="187"/>
      <c r="BF107" s="187"/>
      <c r="BG107" s="187"/>
      <c r="BH107" s="187"/>
      <c r="BI107" s="187"/>
      <c r="BJ107" s="187"/>
      <c r="BK107" s="187"/>
      <c r="BL107" s="185"/>
      <c r="BM107" s="185"/>
      <c r="BN107" s="185"/>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row>
    <row r="108" spans="1:112">
      <c r="A108" s="185"/>
      <c r="B108" s="185"/>
      <c r="C108" s="185"/>
      <c r="D108" s="185"/>
      <c r="E108" s="185"/>
      <c r="F108" s="185"/>
      <c r="G108" s="185"/>
      <c r="H108" s="186"/>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7"/>
      <c r="AU108" s="187"/>
      <c r="AV108" s="187"/>
      <c r="AW108" s="187"/>
      <c r="AX108" s="187"/>
      <c r="AY108" s="187"/>
      <c r="AZ108" s="187"/>
      <c r="BA108" s="187"/>
      <c r="BB108" s="187"/>
      <c r="BC108" s="187"/>
      <c r="BD108" s="187"/>
      <c r="BE108" s="187"/>
      <c r="BF108" s="187"/>
      <c r="BG108" s="187"/>
      <c r="BH108" s="187"/>
      <c r="BI108" s="187"/>
      <c r="BJ108" s="187"/>
      <c r="BK108" s="187"/>
      <c r="BL108" s="185"/>
      <c r="BM108" s="185"/>
      <c r="BN108" s="185"/>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row>
    <row r="109" spans="1:112">
      <c r="A109" s="185"/>
      <c r="B109" s="185"/>
      <c r="C109" s="185"/>
      <c r="D109" s="185"/>
      <c r="E109" s="185"/>
      <c r="F109" s="185"/>
      <c r="G109" s="185"/>
      <c r="H109" s="186"/>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7"/>
      <c r="AU109" s="187"/>
      <c r="AV109" s="187"/>
      <c r="AW109" s="187"/>
      <c r="AX109" s="187"/>
      <c r="AY109" s="187"/>
      <c r="AZ109" s="187"/>
      <c r="BA109" s="187"/>
      <c r="BB109" s="187"/>
      <c r="BC109" s="187"/>
      <c r="BD109" s="187"/>
      <c r="BE109" s="187"/>
      <c r="BF109" s="187"/>
      <c r="BG109" s="187"/>
      <c r="BH109" s="187"/>
      <c r="BI109" s="187"/>
      <c r="BJ109" s="187"/>
      <c r="BK109" s="187"/>
      <c r="BL109" s="185"/>
      <c r="BM109" s="185"/>
      <c r="BN109" s="185"/>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row>
    <row r="110" spans="1:112">
      <c r="A110" s="185"/>
      <c r="B110" s="185"/>
      <c r="C110" s="185"/>
      <c r="D110" s="185"/>
      <c r="E110" s="185"/>
      <c r="F110" s="185"/>
      <c r="G110" s="185"/>
      <c r="H110" s="186"/>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7"/>
      <c r="AU110" s="187"/>
      <c r="AV110" s="187"/>
      <c r="AW110" s="187"/>
      <c r="AX110" s="187"/>
      <c r="AY110" s="187"/>
      <c r="AZ110" s="187"/>
      <c r="BA110" s="187"/>
      <c r="BB110" s="187"/>
      <c r="BC110" s="187"/>
      <c r="BD110" s="187"/>
      <c r="BE110" s="187"/>
      <c r="BF110" s="187"/>
      <c r="BG110" s="187"/>
      <c r="BH110" s="187"/>
      <c r="BI110" s="187"/>
      <c r="BJ110" s="187"/>
      <c r="BK110" s="187"/>
      <c r="BL110" s="185"/>
      <c r="BM110" s="185"/>
      <c r="BN110" s="185"/>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row>
    <row r="111" spans="1:112">
      <c r="A111" s="185"/>
      <c r="B111" s="185"/>
      <c r="C111" s="185"/>
      <c r="D111" s="185"/>
      <c r="E111" s="185"/>
      <c r="F111" s="185"/>
      <c r="G111" s="185"/>
      <c r="H111" s="186"/>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7"/>
      <c r="AU111" s="187"/>
      <c r="AV111" s="187"/>
      <c r="AW111" s="187"/>
      <c r="AX111" s="187"/>
      <c r="AY111" s="187"/>
      <c r="AZ111" s="187"/>
      <c r="BA111" s="187"/>
      <c r="BB111" s="187"/>
      <c r="BC111" s="187"/>
      <c r="BD111" s="187"/>
      <c r="BE111" s="187"/>
      <c r="BF111" s="187"/>
      <c r="BG111" s="187"/>
      <c r="BH111" s="187"/>
      <c r="BI111" s="187"/>
      <c r="BJ111" s="187"/>
      <c r="BK111" s="187"/>
      <c r="BL111" s="185"/>
      <c r="BM111" s="185"/>
      <c r="BN111" s="185"/>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row>
    <row r="112" spans="1:112">
      <c r="A112" s="185"/>
      <c r="B112" s="185"/>
      <c r="C112" s="185"/>
      <c r="D112" s="185"/>
      <c r="E112" s="185"/>
      <c r="F112" s="185"/>
      <c r="G112" s="185"/>
      <c r="H112" s="186"/>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7"/>
      <c r="AU112" s="187"/>
      <c r="AV112" s="187"/>
      <c r="AW112" s="187"/>
      <c r="AX112" s="187"/>
      <c r="AY112" s="187"/>
      <c r="AZ112" s="187"/>
      <c r="BA112" s="187"/>
      <c r="BB112" s="187"/>
      <c r="BC112" s="187"/>
      <c r="BD112" s="187"/>
      <c r="BE112" s="187"/>
      <c r="BF112" s="187"/>
      <c r="BG112" s="187"/>
      <c r="BH112" s="187"/>
      <c r="BI112" s="187"/>
      <c r="BJ112" s="187"/>
      <c r="BK112" s="187"/>
      <c r="BL112" s="185"/>
      <c r="BM112" s="185"/>
      <c r="BN112" s="185"/>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row>
    <row r="113" spans="1:112">
      <c r="A113" s="185"/>
      <c r="B113" s="185"/>
      <c r="C113" s="185"/>
      <c r="D113" s="185"/>
      <c r="E113" s="185"/>
      <c r="F113" s="185"/>
      <c r="G113" s="185"/>
      <c r="H113" s="186"/>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7"/>
      <c r="AU113" s="187"/>
      <c r="AV113" s="187"/>
      <c r="AW113" s="187"/>
      <c r="AX113" s="187"/>
      <c r="AY113" s="187"/>
      <c r="AZ113" s="187"/>
      <c r="BA113" s="187"/>
      <c r="BB113" s="187"/>
      <c r="BC113" s="187"/>
      <c r="BD113" s="187"/>
      <c r="BE113" s="187"/>
      <c r="BF113" s="187"/>
      <c r="BG113" s="187"/>
      <c r="BH113" s="187"/>
      <c r="BI113" s="187"/>
      <c r="BJ113" s="187"/>
      <c r="BK113" s="187"/>
      <c r="BL113" s="185"/>
      <c r="BM113" s="185"/>
      <c r="BN113" s="185"/>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row>
    <row r="114" spans="1:112">
      <c r="A114" s="185"/>
      <c r="B114" s="185"/>
      <c r="C114" s="185"/>
      <c r="D114" s="185"/>
      <c r="E114" s="185"/>
      <c r="F114" s="185"/>
      <c r="G114" s="185"/>
      <c r="H114" s="186"/>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7"/>
      <c r="AU114" s="187"/>
      <c r="AV114" s="187"/>
      <c r="AW114" s="187"/>
      <c r="AX114" s="187"/>
      <c r="AY114" s="187"/>
      <c r="AZ114" s="187"/>
      <c r="BA114" s="187"/>
      <c r="BB114" s="187"/>
      <c r="BC114" s="187"/>
      <c r="BD114" s="187"/>
      <c r="BE114" s="187"/>
      <c r="BF114" s="187"/>
      <c r="BG114" s="187"/>
      <c r="BH114" s="187"/>
      <c r="BI114" s="187"/>
      <c r="BJ114" s="187"/>
      <c r="BK114" s="187"/>
      <c r="BL114" s="185"/>
      <c r="BM114" s="185"/>
      <c r="BN114" s="185"/>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row>
    <row r="115" spans="1:112">
      <c r="A115" s="185"/>
      <c r="B115" s="185"/>
      <c r="C115" s="185"/>
      <c r="D115" s="185"/>
      <c r="E115" s="185"/>
      <c r="F115" s="185"/>
      <c r="G115" s="185"/>
      <c r="H115" s="186"/>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7"/>
      <c r="AU115" s="187"/>
      <c r="AV115" s="187"/>
      <c r="AW115" s="187"/>
      <c r="AX115" s="187"/>
      <c r="AY115" s="187"/>
      <c r="AZ115" s="187"/>
      <c r="BA115" s="187"/>
      <c r="BB115" s="187"/>
      <c r="BC115" s="187"/>
      <c r="BD115" s="187"/>
      <c r="BE115" s="187"/>
      <c r="BF115" s="187"/>
      <c r="BG115" s="187"/>
      <c r="BH115" s="187"/>
      <c r="BI115" s="187"/>
      <c r="BJ115" s="187"/>
      <c r="BK115" s="187"/>
      <c r="BL115" s="185"/>
      <c r="BM115" s="185"/>
      <c r="BN115" s="185"/>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row>
    <row r="116" spans="1:112">
      <c r="A116" s="185"/>
      <c r="B116" s="185"/>
      <c r="C116" s="185"/>
      <c r="D116" s="185"/>
      <c r="E116" s="185"/>
      <c r="F116" s="185"/>
      <c r="G116" s="185"/>
      <c r="H116" s="186"/>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7"/>
      <c r="AU116" s="187"/>
      <c r="AV116" s="187"/>
      <c r="AW116" s="187"/>
      <c r="AX116" s="187"/>
      <c r="AY116" s="187"/>
      <c r="AZ116" s="187"/>
      <c r="BA116" s="187"/>
      <c r="BB116" s="187"/>
      <c r="BC116" s="187"/>
      <c r="BD116" s="187"/>
      <c r="BE116" s="187"/>
      <c r="BF116" s="187"/>
      <c r="BG116" s="187"/>
      <c r="BH116" s="187"/>
      <c r="BI116" s="187"/>
      <c r="BJ116" s="187"/>
      <c r="BK116" s="187"/>
      <c r="BL116" s="185"/>
      <c r="BM116" s="185"/>
      <c r="BN116" s="185"/>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row>
    <row r="117" spans="1:112">
      <c r="A117" s="185"/>
      <c r="B117" s="185"/>
      <c r="C117" s="185"/>
      <c r="D117" s="185"/>
      <c r="E117" s="185"/>
      <c r="F117" s="185"/>
      <c r="G117" s="185"/>
      <c r="H117" s="186"/>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7"/>
      <c r="AU117" s="187"/>
      <c r="AV117" s="187"/>
      <c r="AW117" s="187"/>
      <c r="AX117" s="187"/>
      <c r="AY117" s="187"/>
      <c r="AZ117" s="187"/>
      <c r="BA117" s="187"/>
      <c r="BB117" s="187"/>
      <c r="BC117" s="187"/>
      <c r="BD117" s="187"/>
      <c r="BE117" s="187"/>
      <c r="BF117" s="187"/>
      <c r="BG117" s="187"/>
      <c r="BH117" s="187"/>
      <c r="BI117" s="187"/>
      <c r="BJ117" s="187"/>
      <c r="BK117" s="187"/>
      <c r="BL117" s="185"/>
      <c r="BM117" s="185"/>
      <c r="BN117" s="185"/>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row>
    <row r="118" spans="1:112">
      <c r="A118" s="185"/>
      <c r="B118" s="185"/>
      <c r="C118" s="185"/>
      <c r="D118" s="185"/>
      <c r="E118" s="185"/>
      <c r="F118" s="185"/>
      <c r="G118" s="185"/>
      <c r="H118" s="186"/>
      <c r="I118" s="185"/>
      <c r="J118" s="185"/>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7"/>
      <c r="AU118" s="187"/>
      <c r="AV118" s="187"/>
      <c r="AW118" s="187"/>
      <c r="AX118" s="187"/>
      <c r="AY118" s="187"/>
      <c r="AZ118" s="187"/>
      <c r="BA118" s="187"/>
      <c r="BB118" s="187"/>
      <c r="BC118" s="187"/>
      <c r="BD118" s="187"/>
      <c r="BE118" s="187"/>
      <c r="BF118" s="187"/>
      <c r="BG118" s="187"/>
      <c r="BH118" s="187"/>
      <c r="BI118" s="187"/>
      <c r="BJ118" s="187"/>
      <c r="BK118" s="187"/>
      <c r="BL118" s="185"/>
      <c r="BM118" s="185"/>
      <c r="BN118" s="185"/>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row>
    <row r="119" spans="1:112">
      <c r="A119" s="185"/>
      <c r="B119" s="185"/>
      <c r="C119" s="185"/>
      <c r="D119" s="185"/>
      <c r="E119" s="185"/>
      <c r="F119" s="185"/>
      <c r="G119" s="185"/>
      <c r="H119" s="186"/>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7"/>
      <c r="AU119" s="187"/>
      <c r="AV119" s="187"/>
      <c r="AW119" s="187"/>
      <c r="AX119" s="187"/>
      <c r="AY119" s="187"/>
      <c r="AZ119" s="187"/>
      <c r="BA119" s="187"/>
      <c r="BB119" s="187"/>
      <c r="BC119" s="187"/>
      <c r="BD119" s="187"/>
      <c r="BE119" s="187"/>
      <c r="BF119" s="187"/>
      <c r="BG119" s="187"/>
      <c r="BH119" s="187"/>
      <c r="BI119" s="187"/>
      <c r="BJ119" s="187"/>
      <c r="BK119" s="187"/>
      <c r="BL119" s="185"/>
      <c r="BM119" s="185"/>
      <c r="BN119" s="185"/>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row>
    <row r="120" spans="1:112">
      <c r="A120" s="185"/>
      <c r="B120" s="185"/>
      <c r="C120" s="185"/>
      <c r="D120" s="185"/>
      <c r="E120" s="185"/>
      <c r="F120" s="185"/>
      <c r="G120" s="185"/>
      <c r="H120" s="186"/>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7"/>
      <c r="AU120" s="187"/>
      <c r="AV120" s="187"/>
      <c r="AW120" s="187"/>
      <c r="AX120" s="187"/>
      <c r="AY120" s="187"/>
      <c r="AZ120" s="187"/>
      <c r="BA120" s="187"/>
      <c r="BB120" s="187"/>
      <c r="BC120" s="187"/>
      <c r="BD120" s="187"/>
      <c r="BE120" s="187"/>
      <c r="BF120" s="187"/>
      <c r="BG120" s="187"/>
      <c r="BH120" s="187"/>
      <c r="BI120" s="187"/>
      <c r="BJ120" s="187"/>
      <c r="BK120" s="187"/>
      <c r="BL120" s="185"/>
      <c r="BM120" s="185"/>
      <c r="BN120" s="185"/>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row>
    <row r="121" spans="1:112">
      <c r="A121" s="185"/>
      <c r="B121" s="185"/>
      <c r="C121" s="185"/>
      <c r="D121" s="185"/>
      <c r="E121" s="185"/>
      <c r="F121" s="185"/>
      <c r="G121" s="185"/>
      <c r="H121" s="186"/>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7"/>
      <c r="AU121" s="187"/>
      <c r="AV121" s="187"/>
      <c r="AW121" s="187"/>
      <c r="AX121" s="187"/>
      <c r="AY121" s="187"/>
      <c r="AZ121" s="187"/>
      <c r="BA121" s="187"/>
      <c r="BB121" s="187"/>
      <c r="BC121" s="187"/>
      <c r="BD121" s="187"/>
      <c r="BE121" s="187"/>
      <c r="BF121" s="187"/>
      <c r="BG121" s="187"/>
      <c r="BH121" s="187"/>
      <c r="BI121" s="187"/>
      <c r="BJ121" s="187"/>
      <c r="BK121" s="187"/>
      <c r="BL121" s="185"/>
      <c r="BM121" s="185"/>
      <c r="BN121" s="185"/>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row>
    <row r="122" spans="1:112">
      <c r="A122" s="185"/>
      <c r="B122" s="185"/>
      <c r="C122" s="185"/>
      <c r="D122" s="185"/>
      <c r="E122" s="185"/>
      <c r="F122" s="185"/>
      <c r="G122" s="185"/>
      <c r="H122" s="186"/>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7"/>
      <c r="AU122" s="187"/>
      <c r="AV122" s="187"/>
      <c r="AW122" s="187"/>
      <c r="AX122" s="187"/>
      <c r="AY122" s="187"/>
      <c r="AZ122" s="187"/>
      <c r="BA122" s="187"/>
      <c r="BB122" s="187"/>
      <c r="BC122" s="187"/>
      <c r="BD122" s="187"/>
      <c r="BE122" s="187"/>
      <c r="BF122" s="187"/>
      <c r="BG122" s="187"/>
      <c r="BH122" s="187"/>
      <c r="BI122" s="187"/>
      <c r="BJ122" s="187"/>
      <c r="BK122" s="187"/>
      <c r="BL122" s="185"/>
      <c r="BM122" s="185"/>
      <c r="BN122" s="185"/>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row>
    <row r="123" spans="1:112">
      <c r="A123" s="185"/>
      <c r="B123" s="185"/>
      <c r="C123" s="185"/>
      <c r="D123" s="185"/>
      <c r="E123" s="185"/>
      <c r="F123" s="185"/>
      <c r="G123" s="185"/>
      <c r="H123" s="186"/>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7"/>
      <c r="AU123" s="187"/>
      <c r="AV123" s="187"/>
      <c r="AW123" s="187"/>
      <c r="AX123" s="187"/>
      <c r="AY123" s="187"/>
      <c r="AZ123" s="187"/>
      <c r="BA123" s="187"/>
      <c r="BB123" s="187"/>
      <c r="BC123" s="187"/>
      <c r="BD123" s="187"/>
      <c r="BE123" s="187"/>
      <c r="BF123" s="187"/>
      <c r="BG123" s="187"/>
      <c r="BH123" s="187"/>
      <c r="BI123" s="187"/>
      <c r="BJ123" s="187"/>
      <c r="BK123" s="187"/>
      <c r="BL123" s="185"/>
      <c r="BM123" s="185"/>
      <c r="BN123" s="185"/>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row>
    <row r="124" spans="1:112">
      <c r="A124" s="185"/>
      <c r="B124" s="185"/>
      <c r="C124" s="185"/>
      <c r="D124" s="185"/>
      <c r="E124" s="185"/>
      <c r="F124" s="185"/>
      <c r="G124" s="185"/>
      <c r="H124" s="186"/>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7"/>
      <c r="AU124" s="187"/>
      <c r="AV124" s="187"/>
      <c r="AW124" s="187"/>
      <c r="AX124" s="187"/>
      <c r="AY124" s="187"/>
      <c r="AZ124" s="187"/>
      <c r="BA124" s="187"/>
      <c r="BB124" s="187"/>
      <c r="BC124" s="187"/>
      <c r="BD124" s="187"/>
      <c r="BE124" s="187"/>
      <c r="BF124" s="187"/>
      <c r="BG124" s="187"/>
      <c r="BH124" s="187"/>
      <c r="BI124" s="187"/>
      <c r="BJ124" s="187"/>
      <c r="BK124" s="187"/>
      <c r="BL124" s="185"/>
      <c r="BM124" s="185"/>
      <c r="BN124" s="185"/>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row>
    <row r="125" spans="1:112">
      <c r="A125" s="185"/>
      <c r="B125" s="185"/>
      <c r="C125" s="185"/>
      <c r="D125" s="185"/>
      <c r="E125" s="185"/>
      <c r="F125" s="185"/>
      <c r="G125" s="185"/>
      <c r="H125" s="186"/>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7"/>
      <c r="AU125" s="187"/>
      <c r="AV125" s="187"/>
      <c r="AW125" s="187"/>
      <c r="AX125" s="187"/>
      <c r="AY125" s="187"/>
      <c r="AZ125" s="187"/>
      <c r="BA125" s="187"/>
      <c r="BB125" s="187"/>
      <c r="BC125" s="187"/>
      <c r="BD125" s="187"/>
      <c r="BE125" s="187"/>
      <c r="BF125" s="187"/>
      <c r="BG125" s="187"/>
      <c r="BH125" s="187"/>
      <c r="BI125" s="187"/>
      <c r="BJ125" s="187"/>
      <c r="BK125" s="187"/>
      <c r="BL125" s="185"/>
      <c r="BM125" s="185"/>
      <c r="BN125" s="185"/>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row>
    <row r="126" spans="1:112">
      <c r="A126" s="185"/>
      <c r="B126" s="185"/>
      <c r="C126" s="185"/>
      <c r="D126" s="185"/>
      <c r="E126" s="185"/>
      <c r="F126" s="185"/>
      <c r="G126" s="185"/>
      <c r="H126" s="186"/>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7"/>
      <c r="AU126" s="187"/>
      <c r="AV126" s="187"/>
      <c r="AW126" s="187"/>
      <c r="AX126" s="187"/>
      <c r="AY126" s="187"/>
      <c r="AZ126" s="187"/>
      <c r="BA126" s="187"/>
      <c r="BB126" s="187"/>
      <c r="BC126" s="187"/>
      <c r="BD126" s="187"/>
      <c r="BE126" s="187"/>
      <c r="BF126" s="187"/>
      <c r="BG126" s="187"/>
      <c r="BH126" s="187"/>
      <c r="BI126" s="187"/>
      <c r="BJ126" s="187"/>
      <c r="BK126" s="187"/>
      <c r="BL126" s="185"/>
      <c r="BM126" s="185"/>
      <c r="BN126" s="185"/>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row>
    <row r="127" spans="1:112">
      <c r="A127" s="185"/>
      <c r="B127" s="185"/>
      <c r="C127" s="185"/>
      <c r="D127" s="185"/>
      <c r="E127" s="185"/>
      <c r="F127" s="185"/>
      <c r="G127" s="185"/>
      <c r="H127" s="186"/>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7"/>
      <c r="AU127" s="187"/>
      <c r="AV127" s="187"/>
      <c r="AW127" s="187"/>
      <c r="AX127" s="187"/>
      <c r="AY127" s="187"/>
      <c r="AZ127" s="187"/>
      <c r="BA127" s="187"/>
      <c r="BB127" s="187"/>
      <c r="BC127" s="187"/>
      <c r="BD127" s="187"/>
      <c r="BE127" s="187"/>
      <c r="BF127" s="187"/>
      <c r="BG127" s="187"/>
      <c r="BH127" s="187"/>
      <c r="BI127" s="187"/>
      <c r="BJ127" s="187"/>
      <c r="BK127" s="187"/>
      <c r="BL127" s="185"/>
      <c r="BM127" s="185"/>
      <c r="BN127" s="185"/>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row>
    <row r="128" spans="1:112">
      <c r="A128" s="185"/>
      <c r="B128" s="185"/>
      <c r="C128" s="185"/>
      <c r="D128" s="185"/>
      <c r="E128" s="185"/>
      <c r="F128" s="185"/>
      <c r="G128" s="185"/>
      <c r="H128" s="186"/>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7"/>
      <c r="AU128" s="187"/>
      <c r="AV128" s="187"/>
      <c r="AW128" s="187"/>
      <c r="AX128" s="187"/>
      <c r="AY128" s="187"/>
      <c r="AZ128" s="187"/>
      <c r="BA128" s="187"/>
      <c r="BB128" s="187"/>
      <c r="BC128" s="187"/>
      <c r="BD128" s="187"/>
      <c r="BE128" s="187"/>
      <c r="BF128" s="187"/>
      <c r="BG128" s="187"/>
      <c r="BH128" s="187"/>
      <c r="BI128" s="187"/>
      <c r="BJ128" s="187"/>
      <c r="BK128" s="187"/>
      <c r="BL128" s="185"/>
      <c r="BM128" s="185"/>
      <c r="BN128" s="185"/>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row>
    <row r="129" spans="1:112">
      <c r="A129" s="185"/>
      <c r="B129" s="185"/>
      <c r="C129" s="185"/>
      <c r="D129" s="185"/>
      <c r="E129" s="185"/>
      <c r="F129" s="185"/>
      <c r="G129" s="185"/>
      <c r="H129" s="186"/>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7"/>
      <c r="AU129" s="187"/>
      <c r="AV129" s="187"/>
      <c r="AW129" s="187"/>
      <c r="AX129" s="187"/>
      <c r="AY129" s="187"/>
      <c r="AZ129" s="187"/>
      <c r="BA129" s="187"/>
      <c r="BB129" s="187"/>
      <c r="BC129" s="187"/>
      <c r="BD129" s="187"/>
      <c r="BE129" s="187"/>
      <c r="BF129" s="187"/>
      <c r="BG129" s="187"/>
      <c r="BH129" s="187"/>
      <c r="BI129" s="187"/>
      <c r="BJ129" s="187"/>
      <c r="BK129" s="187"/>
      <c r="BL129" s="185"/>
      <c r="BM129" s="185"/>
      <c r="BN129" s="185"/>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row>
    <row r="130" spans="1:112">
      <c r="A130" s="185"/>
      <c r="B130" s="185"/>
      <c r="C130" s="185"/>
      <c r="D130" s="185"/>
      <c r="E130" s="185"/>
      <c r="F130" s="185"/>
      <c r="G130" s="185"/>
      <c r="H130" s="186"/>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7"/>
      <c r="AU130" s="187"/>
      <c r="AV130" s="187"/>
      <c r="AW130" s="187"/>
      <c r="AX130" s="187"/>
      <c r="AY130" s="187"/>
      <c r="AZ130" s="187"/>
      <c r="BA130" s="187"/>
      <c r="BB130" s="187"/>
      <c r="BC130" s="187"/>
      <c r="BD130" s="187"/>
      <c r="BE130" s="187"/>
      <c r="BF130" s="187"/>
      <c r="BG130" s="187"/>
      <c r="BH130" s="187"/>
      <c r="BI130" s="187"/>
      <c r="BJ130" s="187"/>
      <c r="BK130" s="187"/>
      <c r="BL130" s="185"/>
      <c r="BM130" s="185"/>
      <c r="BN130" s="185"/>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row>
    <row r="131" spans="1:112">
      <c r="A131" s="185"/>
      <c r="B131" s="185"/>
      <c r="C131" s="185"/>
      <c r="D131" s="185"/>
      <c r="E131" s="185"/>
      <c r="F131" s="185"/>
      <c r="G131" s="185"/>
      <c r="H131" s="186"/>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7"/>
      <c r="AU131" s="187"/>
      <c r="AV131" s="187"/>
      <c r="AW131" s="187"/>
      <c r="AX131" s="187"/>
      <c r="AY131" s="187"/>
      <c r="AZ131" s="187"/>
      <c r="BA131" s="187"/>
      <c r="BB131" s="187"/>
      <c r="BC131" s="187"/>
      <c r="BD131" s="187"/>
      <c r="BE131" s="187"/>
      <c r="BF131" s="187"/>
      <c r="BG131" s="187"/>
      <c r="BH131" s="187"/>
      <c r="BI131" s="187"/>
      <c r="BJ131" s="187"/>
      <c r="BK131" s="187"/>
      <c r="BL131" s="185"/>
      <c r="BM131" s="185"/>
      <c r="BN131" s="185"/>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row>
    <row r="132" spans="1:112">
      <c r="A132" s="185"/>
      <c r="B132" s="185"/>
      <c r="C132" s="185"/>
      <c r="D132" s="185"/>
      <c r="E132" s="185"/>
      <c r="F132" s="185"/>
      <c r="G132" s="185"/>
      <c r="H132" s="186"/>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7"/>
      <c r="AU132" s="187"/>
      <c r="AV132" s="187"/>
      <c r="AW132" s="187"/>
      <c r="AX132" s="187"/>
      <c r="AY132" s="187"/>
      <c r="AZ132" s="187"/>
      <c r="BA132" s="187"/>
      <c r="BB132" s="187"/>
      <c r="BC132" s="187"/>
      <c r="BD132" s="187"/>
      <c r="BE132" s="187"/>
      <c r="BF132" s="187"/>
      <c r="BG132" s="187"/>
      <c r="BH132" s="187"/>
      <c r="BI132" s="187"/>
      <c r="BJ132" s="187"/>
      <c r="BK132" s="187"/>
      <c r="BL132" s="185"/>
      <c r="BM132" s="185"/>
      <c r="BN132" s="185"/>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row>
    <row r="133" spans="1:112">
      <c r="A133" s="185"/>
      <c r="B133" s="185"/>
      <c r="C133" s="185"/>
      <c r="D133" s="185"/>
      <c r="E133" s="185"/>
      <c r="F133" s="185"/>
      <c r="G133" s="185"/>
      <c r="H133" s="186"/>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7"/>
      <c r="AU133" s="187"/>
      <c r="AV133" s="187"/>
      <c r="AW133" s="187"/>
      <c r="AX133" s="187"/>
      <c r="AY133" s="187"/>
      <c r="AZ133" s="187"/>
      <c r="BA133" s="187"/>
      <c r="BB133" s="187"/>
      <c r="BC133" s="187"/>
      <c r="BD133" s="187"/>
      <c r="BE133" s="187"/>
      <c r="BF133" s="187"/>
      <c r="BG133" s="187"/>
      <c r="BH133" s="187"/>
      <c r="BI133" s="187"/>
      <c r="BJ133" s="187"/>
      <c r="BK133" s="187"/>
      <c r="BL133" s="185"/>
      <c r="BM133" s="185"/>
      <c r="BN133" s="185"/>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row>
    <row r="134" spans="1:112">
      <c r="A134" s="185"/>
      <c r="B134" s="185"/>
      <c r="C134" s="185"/>
      <c r="D134" s="185"/>
      <c r="E134" s="185"/>
      <c r="F134" s="185"/>
      <c r="G134" s="185"/>
      <c r="H134" s="186"/>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7"/>
      <c r="AU134" s="187"/>
      <c r="AV134" s="187"/>
      <c r="AW134" s="187"/>
      <c r="AX134" s="187"/>
      <c r="AY134" s="187"/>
      <c r="AZ134" s="187"/>
      <c r="BA134" s="187"/>
      <c r="BB134" s="187"/>
      <c r="BC134" s="187"/>
      <c r="BD134" s="187"/>
      <c r="BE134" s="187"/>
      <c r="BF134" s="187"/>
      <c r="BG134" s="187"/>
      <c r="BH134" s="187"/>
      <c r="BI134" s="187"/>
      <c r="BJ134" s="187"/>
      <c r="BK134" s="187"/>
      <c r="BL134" s="185"/>
      <c r="BM134" s="185"/>
      <c r="BN134" s="185"/>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row>
    <row r="135" spans="1:112">
      <c r="A135" s="185"/>
      <c r="B135" s="185"/>
      <c r="C135" s="185"/>
      <c r="D135" s="185"/>
      <c r="E135" s="185"/>
      <c r="F135" s="185"/>
      <c r="G135" s="185"/>
      <c r="H135" s="186"/>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7"/>
      <c r="AU135" s="187"/>
      <c r="AV135" s="187"/>
      <c r="AW135" s="187"/>
      <c r="AX135" s="187"/>
      <c r="AY135" s="187"/>
      <c r="AZ135" s="187"/>
      <c r="BA135" s="187"/>
      <c r="BB135" s="187"/>
      <c r="BC135" s="187"/>
      <c r="BD135" s="187"/>
      <c r="BE135" s="187"/>
      <c r="BF135" s="187"/>
      <c r="BG135" s="187"/>
      <c r="BH135" s="187"/>
      <c r="BI135" s="187"/>
      <c r="BJ135" s="187"/>
      <c r="BK135" s="187"/>
      <c r="BL135" s="185"/>
      <c r="BM135" s="185"/>
      <c r="BN135" s="185"/>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row>
    <row r="136" spans="1:112">
      <c r="A136" s="185"/>
      <c r="B136" s="185"/>
      <c r="C136" s="185"/>
      <c r="D136" s="185"/>
      <c r="E136" s="185"/>
      <c r="F136" s="185"/>
      <c r="G136" s="185"/>
      <c r="H136" s="186"/>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7"/>
      <c r="AU136" s="187"/>
      <c r="AV136" s="187"/>
      <c r="AW136" s="187"/>
      <c r="AX136" s="187"/>
      <c r="AY136" s="187"/>
      <c r="AZ136" s="187"/>
      <c r="BA136" s="187"/>
      <c r="BB136" s="187"/>
      <c r="BC136" s="187"/>
      <c r="BD136" s="187"/>
      <c r="BE136" s="187"/>
      <c r="BF136" s="187"/>
      <c r="BG136" s="187"/>
      <c r="BH136" s="187"/>
      <c r="BI136" s="187"/>
      <c r="BJ136" s="187"/>
      <c r="BK136" s="187"/>
      <c r="BL136" s="185"/>
      <c r="BM136" s="185"/>
      <c r="BN136" s="185"/>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row>
    <row r="137" spans="1:112">
      <c r="A137" s="185"/>
      <c r="B137" s="185"/>
      <c r="C137" s="185"/>
      <c r="D137" s="185"/>
      <c r="E137" s="185"/>
      <c r="F137" s="185"/>
      <c r="G137" s="185"/>
      <c r="H137" s="186"/>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7"/>
      <c r="AU137" s="187"/>
      <c r="AV137" s="187"/>
      <c r="AW137" s="187"/>
      <c r="AX137" s="187"/>
      <c r="AY137" s="187"/>
      <c r="AZ137" s="187"/>
      <c r="BA137" s="187"/>
      <c r="BB137" s="187"/>
      <c r="BC137" s="187"/>
      <c r="BD137" s="187"/>
      <c r="BE137" s="187"/>
      <c r="BF137" s="187"/>
      <c r="BG137" s="187"/>
      <c r="BH137" s="187"/>
      <c r="BI137" s="187"/>
      <c r="BJ137" s="187"/>
      <c r="BK137" s="187"/>
      <c r="BL137" s="185"/>
      <c r="BM137" s="185"/>
      <c r="BN137" s="185"/>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row>
    <row r="138" spans="1:112">
      <c r="A138" s="185"/>
      <c r="B138" s="185"/>
      <c r="C138" s="185"/>
      <c r="D138" s="185"/>
      <c r="E138" s="185"/>
      <c r="F138" s="185"/>
      <c r="G138" s="185"/>
      <c r="H138" s="186"/>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7"/>
      <c r="AU138" s="187"/>
      <c r="AV138" s="187"/>
      <c r="AW138" s="187"/>
      <c r="AX138" s="187"/>
      <c r="AY138" s="187"/>
      <c r="AZ138" s="187"/>
      <c r="BA138" s="187"/>
      <c r="BB138" s="187"/>
      <c r="BC138" s="187"/>
      <c r="BD138" s="187"/>
      <c r="BE138" s="187"/>
      <c r="BF138" s="187"/>
      <c r="BG138" s="187"/>
      <c r="BH138" s="187"/>
      <c r="BI138" s="187"/>
      <c r="BJ138" s="187"/>
      <c r="BK138" s="187"/>
      <c r="BL138" s="185"/>
      <c r="BM138" s="185"/>
      <c r="BN138" s="185"/>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row>
    <row r="139" spans="1:112">
      <c r="A139" s="185"/>
      <c r="B139" s="185"/>
      <c r="C139" s="185"/>
      <c r="D139" s="185"/>
      <c r="E139" s="185"/>
      <c r="F139" s="185"/>
      <c r="G139" s="185"/>
      <c r="H139" s="186"/>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7"/>
      <c r="AU139" s="187"/>
      <c r="AV139" s="187"/>
      <c r="AW139" s="187"/>
      <c r="AX139" s="187"/>
      <c r="AY139" s="187"/>
      <c r="AZ139" s="187"/>
      <c r="BA139" s="187"/>
      <c r="BB139" s="187"/>
      <c r="BC139" s="187"/>
      <c r="BD139" s="187"/>
      <c r="BE139" s="187"/>
      <c r="BF139" s="187"/>
      <c r="BG139" s="187"/>
      <c r="BH139" s="187"/>
      <c r="BI139" s="187"/>
      <c r="BJ139" s="187"/>
      <c r="BK139" s="187"/>
      <c r="BL139" s="185"/>
      <c r="BM139" s="185"/>
      <c r="BN139" s="185"/>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row>
    <row r="140" spans="1:112">
      <c r="A140" s="185"/>
      <c r="B140" s="185"/>
      <c r="C140" s="185"/>
      <c r="D140" s="185"/>
      <c r="E140" s="185"/>
      <c r="F140" s="185"/>
      <c r="G140" s="185"/>
      <c r="H140" s="186"/>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7"/>
      <c r="AU140" s="187"/>
      <c r="AV140" s="187"/>
      <c r="AW140" s="187"/>
      <c r="AX140" s="187"/>
      <c r="AY140" s="187"/>
      <c r="AZ140" s="187"/>
      <c r="BA140" s="187"/>
      <c r="BB140" s="187"/>
      <c r="BC140" s="187"/>
      <c r="BD140" s="187"/>
      <c r="BE140" s="187"/>
      <c r="BF140" s="187"/>
      <c r="BG140" s="187"/>
      <c r="BH140" s="187"/>
      <c r="BI140" s="187"/>
      <c r="BJ140" s="187"/>
      <c r="BK140" s="187"/>
      <c r="BL140" s="185"/>
      <c r="BM140" s="185"/>
      <c r="BN140" s="185"/>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row>
    <row r="141" spans="1:112">
      <c r="A141" s="185"/>
      <c r="B141" s="185"/>
      <c r="C141" s="185"/>
      <c r="D141" s="185"/>
      <c r="E141" s="185"/>
      <c r="F141" s="185"/>
      <c r="G141" s="185"/>
      <c r="H141" s="186"/>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7"/>
      <c r="AU141" s="187"/>
      <c r="AV141" s="187"/>
      <c r="AW141" s="187"/>
      <c r="AX141" s="187"/>
      <c r="AY141" s="187"/>
      <c r="AZ141" s="187"/>
      <c r="BA141" s="187"/>
      <c r="BB141" s="187"/>
      <c r="BC141" s="187"/>
      <c r="BD141" s="187"/>
      <c r="BE141" s="187"/>
      <c r="BF141" s="187"/>
      <c r="BG141" s="187"/>
      <c r="BH141" s="187"/>
      <c r="BI141" s="187"/>
      <c r="BJ141" s="187"/>
      <c r="BK141" s="187"/>
      <c r="BL141" s="185"/>
      <c r="BM141" s="185"/>
      <c r="BN141" s="185"/>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row>
    <row r="142" spans="1:112">
      <c r="A142" s="185"/>
      <c r="B142" s="185"/>
      <c r="C142" s="185"/>
      <c r="D142" s="185"/>
      <c r="E142" s="185"/>
      <c r="F142" s="185"/>
      <c r="G142" s="185"/>
      <c r="H142" s="186"/>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7"/>
      <c r="AU142" s="187"/>
      <c r="AV142" s="187"/>
      <c r="AW142" s="187"/>
      <c r="AX142" s="187"/>
      <c r="AY142" s="187"/>
      <c r="AZ142" s="187"/>
      <c r="BA142" s="187"/>
      <c r="BB142" s="187"/>
      <c r="BC142" s="187"/>
      <c r="BD142" s="187"/>
      <c r="BE142" s="187"/>
      <c r="BF142" s="187"/>
      <c r="BG142" s="187"/>
      <c r="BH142" s="187"/>
      <c r="BI142" s="187"/>
      <c r="BJ142" s="187"/>
      <c r="BK142" s="187"/>
      <c r="BL142" s="185"/>
      <c r="BM142" s="185"/>
      <c r="BN142" s="185"/>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row>
    <row r="143" spans="1:112">
      <c r="A143" s="185"/>
      <c r="B143" s="185"/>
      <c r="C143" s="185"/>
      <c r="D143" s="185"/>
      <c r="E143" s="185"/>
      <c r="F143" s="185"/>
      <c r="G143" s="185"/>
      <c r="H143" s="186"/>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7"/>
      <c r="AU143" s="187"/>
      <c r="AV143" s="187"/>
      <c r="AW143" s="187"/>
      <c r="AX143" s="187"/>
      <c r="AY143" s="187"/>
      <c r="AZ143" s="187"/>
      <c r="BA143" s="187"/>
      <c r="BB143" s="187"/>
      <c r="BC143" s="187"/>
      <c r="BD143" s="187"/>
      <c r="BE143" s="187"/>
      <c r="BF143" s="187"/>
      <c r="BG143" s="187"/>
      <c r="BH143" s="187"/>
      <c r="BI143" s="187"/>
      <c r="BJ143" s="187"/>
      <c r="BK143" s="187"/>
      <c r="BL143" s="185"/>
      <c r="BM143" s="185"/>
      <c r="BN143" s="185"/>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row>
    <row r="144" spans="1:112">
      <c r="A144" s="185"/>
      <c r="B144" s="185"/>
      <c r="C144" s="185"/>
      <c r="D144" s="185"/>
      <c r="E144" s="185"/>
      <c r="F144" s="185"/>
      <c r="G144" s="185"/>
      <c r="H144" s="186"/>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7"/>
      <c r="AU144" s="187"/>
      <c r="AV144" s="187"/>
      <c r="AW144" s="187"/>
      <c r="AX144" s="187"/>
      <c r="AY144" s="187"/>
      <c r="AZ144" s="187"/>
      <c r="BA144" s="187"/>
      <c r="BB144" s="187"/>
      <c r="BC144" s="187"/>
      <c r="BD144" s="187"/>
      <c r="BE144" s="187"/>
      <c r="BF144" s="187"/>
      <c r="BG144" s="187"/>
      <c r="BH144" s="187"/>
      <c r="BI144" s="187"/>
      <c r="BJ144" s="187"/>
      <c r="BK144" s="187"/>
      <c r="BL144" s="185"/>
      <c r="BM144" s="185"/>
      <c r="BN144" s="185"/>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row>
    <row r="145" spans="1:112">
      <c r="A145" s="185"/>
      <c r="B145" s="185"/>
      <c r="C145" s="185"/>
      <c r="D145" s="185"/>
      <c r="E145" s="185"/>
      <c r="F145" s="185"/>
      <c r="G145" s="185"/>
      <c r="H145" s="186"/>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7"/>
      <c r="AU145" s="187"/>
      <c r="AV145" s="187"/>
      <c r="AW145" s="187"/>
      <c r="AX145" s="187"/>
      <c r="AY145" s="187"/>
      <c r="AZ145" s="187"/>
      <c r="BA145" s="187"/>
      <c r="BB145" s="187"/>
      <c r="BC145" s="187"/>
      <c r="BD145" s="187"/>
      <c r="BE145" s="187"/>
      <c r="BF145" s="187"/>
      <c r="BG145" s="187"/>
      <c r="BH145" s="187"/>
      <c r="BI145" s="187"/>
      <c r="BJ145" s="187"/>
      <c r="BK145" s="187"/>
      <c r="BL145" s="185"/>
      <c r="BM145" s="185"/>
      <c r="BN145" s="185"/>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row>
    <row r="146" spans="1:112">
      <c r="A146" s="185"/>
      <c r="B146" s="185"/>
      <c r="C146" s="185"/>
      <c r="D146" s="185"/>
      <c r="E146" s="185"/>
      <c r="F146" s="185"/>
      <c r="G146" s="185"/>
      <c r="H146" s="186"/>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7"/>
      <c r="AU146" s="187"/>
      <c r="AV146" s="187"/>
      <c r="AW146" s="187"/>
      <c r="AX146" s="187"/>
      <c r="AY146" s="187"/>
      <c r="AZ146" s="187"/>
      <c r="BA146" s="187"/>
      <c r="BB146" s="187"/>
      <c r="BC146" s="187"/>
      <c r="BD146" s="187"/>
      <c r="BE146" s="187"/>
      <c r="BF146" s="187"/>
      <c r="BG146" s="187"/>
      <c r="BH146" s="187"/>
      <c r="BI146" s="187"/>
      <c r="BJ146" s="187"/>
      <c r="BK146" s="187"/>
      <c r="BL146" s="185"/>
      <c r="BM146" s="185"/>
      <c r="BN146" s="185"/>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row>
    <row r="147" spans="1:112">
      <c r="A147" s="185"/>
      <c r="B147" s="185"/>
      <c r="C147" s="185"/>
      <c r="D147" s="185"/>
      <c r="E147" s="185"/>
      <c r="F147" s="185"/>
      <c r="G147" s="185"/>
      <c r="H147" s="186"/>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7"/>
      <c r="AU147" s="187"/>
      <c r="AV147" s="187"/>
      <c r="AW147" s="187"/>
      <c r="AX147" s="187"/>
      <c r="AY147" s="187"/>
      <c r="AZ147" s="187"/>
      <c r="BA147" s="187"/>
      <c r="BB147" s="187"/>
      <c r="BC147" s="187"/>
      <c r="BD147" s="187"/>
      <c r="BE147" s="187"/>
      <c r="BF147" s="187"/>
      <c r="BG147" s="187"/>
      <c r="BH147" s="187"/>
      <c r="BI147" s="187"/>
      <c r="BJ147" s="187"/>
      <c r="BK147" s="187"/>
      <c r="BL147" s="185"/>
      <c r="BM147" s="185"/>
      <c r="BN147" s="185"/>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row>
    <row r="148" spans="1:112">
      <c r="A148" s="185"/>
      <c r="B148" s="185"/>
      <c r="C148" s="185"/>
      <c r="D148" s="185"/>
      <c r="E148" s="185"/>
      <c r="F148" s="185"/>
      <c r="G148" s="185"/>
      <c r="H148" s="186"/>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7"/>
      <c r="AU148" s="187"/>
      <c r="AV148" s="187"/>
      <c r="AW148" s="187"/>
      <c r="AX148" s="187"/>
      <c r="AY148" s="187"/>
      <c r="AZ148" s="187"/>
      <c r="BA148" s="187"/>
      <c r="BB148" s="187"/>
      <c r="BC148" s="187"/>
      <c r="BD148" s="187"/>
      <c r="BE148" s="187"/>
      <c r="BF148" s="187"/>
      <c r="BG148" s="187"/>
      <c r="BH148" s="187"/>
      <c r="BI148" s="187"/>
      <c r="BJ148" s="187"/>
      <c r="BK148" s="187"/>
      <c r="BL148" s="185"/>
      <c r="BM148" s="185"/>
      <c r="BN148" s="185"/>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row>
    <row r="149" spans="1:112">
      <c r="A149" s="185"/>
      <c r="B149" s="185"/>
      <c r="C149" s="185"/>
      <c r="D149" s="185"/>
      <c r="E149" s="185"/>
      <c r="F149" s="185"/>
      <c r="G149" s="185"/>
      <c r="H149" s="186"/>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7"/>
      <c r="AU149" s="187"/>
      <c r="AV149" s="187"/>
      <c r="AW149" s="187"/>
      <c r="AX149" s="187"/>
      <c r="AY149" s="187"/>
      <c r="AZ149" s="187"/>
      <c r="BA149" s="187"/>
      <c r="BB149" s="187"/>
      <c r="BC149" s="187"/>
      <c r="BD149" s="187"/>
      <c r="BE149" s="187"/>
      <c r="BF149" s="187"/>
      <c r="BG149" s="187"/>
      <c r="BH149" s="187"/>
      <c r="BI149" s="187"/>
      <c r="BJ149" s="187"/>
      <c r="BK149" s="187"/>
      <c r="BL149" s="185"/>
      <c r="BM149" s="185"/>
      <c r="BN149" s="185"/>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row>
    <row r="150" spans="1:112">
      <c r="A150" s="185"/>
      <c r="B150" s="185"/>
      <c r="C150" s="185"/>
      <c r="D150" s="185"/>
      <c r="E150" s="185"/>
      <c r="F150" s="185"/>
      <c r="G150" s="185"/>
      <c r="H150" s="186"/>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7"/>
      <c r="AU150" s="187"/>
      <c r="AV150" s="187"/>
      <c r="AW150" s="187"/>
      <c r="AX150" s="187"/>
      <c r="AY150" s="187"/>
      <c r="AZ150" s="187"/>
      <c r="BA150" s="187"/>
      <c r="BB150" s="187"/>
      <c r="BC150" s="187"/>
      <c r="BD150" s="187"/>
      <c r="BE150" s="187"/>
      <c r="BF150" s="187"/>
      <c r="BG150" s="187"/>
      <c r="BH150" s="187"/>
      <c r="BI150" s="187"/>
      <c r="BJ150" s="187"/>
      <c r="BK150" s="187"/>
      <c r="BL150" s="185"/>
      <c r="BM150" s="185"/>
      <c r="BN150" s="185"/>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row>
    <row r="151" spans="1:112">
      <c r="A151" s="185"/>
      <c r="B151" s="185"/>
      <c r="C151" s="185"/>
      <c r="D151" s="185"/>
      <c r="E151" s="185"/>
      <c r="F151" s="185"/>
      <c r="G151" s="185"/>
      <c r="H151" s="186"/>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7"/>
      <c r="AU151" s="187"/>
      <c r="AV151" s="187"/>
      <c r="AW151" s="187"/>
      <c r="AX151" s="187"/>
      <c r="AY151" s="187"/>
      <c r="AZ151" s="187"/>
      <c r="BA151" s="187"/>
      <c r="BB151" s="187"/>
      <c r="BC151" s="187"/>
      <c r="BD151" s="187"/>
      <c r="BE151" s="187"/>
      <c r="BF151" s="187"/>
      <c r="BG151" s="187"/>
      <c r="BH151" s="187"/>
      <c r="BI151" s="187"/>
      <c r="BJ151" s="187"/>
      <c r="BK151" s="187"/>
      <c r="BL151" s="185"/>
      <c r="BM151" s="185"/>
      <c r="BN151" s="185"/>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row>
    <row r="152" spans="1:112">
      <c r="A152" s="185"/>
      <c r="B152" s="185"/>
      <c r="C152" s="185"/>
      <c r="D152" s="185"/>
      <c r="E152" s="185"/>
      <c r="F152" s="185"/>
      <c r="G152" s="185"/>
      <c r="H152" s="186"/>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7"/>
      <c r="AU152" s="187"/>
      <c r="AV152" s="187"/>
      <c r="AW152" s="187"/>
      <c r="AX152" s="187"/>
      <c r="AY152" s="187"/>
      <c r="AZ152" s="187"/>
      <c r="BA152" s="187"/>
      <c r="BB152" s="187"/>
      <c r="BC152" s="187"/>
      <c r="BD152" s="187"/>
      <c r="BE152" s="187"/>
      <c r="BF152" s="187"/>
      <c r="BG152" s="187"/>
      <c r="BH152" s="187"/>
      <c r="BI152" s="187"/>
      <c r="BJ152" s="187"/>
      <c r="BK152" s="187"/>
      <c r="BL152" s="185"/>
      <c r="BM152" s="185"/>
      <c r="BN152" s="185"/>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row>
    <row r="153" spans="1:112">
      <c r="A153" s="185"/>
      <c r="B153" s="185"/>
      <c r="C153" s="185"/>
      <c r="D153" s="185"/>
      <c r="E153" s="185"/>
      <c r="F153" s="185"/>
      <c r="G153" s="185"/>
      <c r="H153" s="186"/>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7"/>
      <c r="AU153" s="187"/>
      <c r="AV153" s="187"/>
      <c r="AW153" s="187"/>
      <c r="AX153" s="187"/>
      <c r="AY153" s="187"/>
      <c r="AZ153" s="187"/>
      <c r="BA153" s="187"/>
      <c r="BB153" s="187"/>
      <c r="BC153" s="187"/>
      <c r="BD153" s="187"/>
      <c r="BE153" s="187"/>
      <c r="BF153" s="187"/>
      <c r="BG153" s="187"/>
      <c r="BH153" s="187"/>
      <c r="BI153" s="187"/>
      <c r="BJ153" s="187"/>
      <c r="BK153" s="187"/>
      <c r="BL153" s="185"/>
      <c r="BM153" s="185"/>
      <c r="BN153" s="185"/>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row>
    <row r="154" spans="1:112">
      <c r="A154" s="185"/>
      <c r="B154" s="185"/>
      <c r="C154" s="185"/>
      <c r="D154" s="185"/>
      <c r="E154" s="185"/>
      <c r="F154" s="185"/>
      <c r="G154" s="185"/>
      <c r="H154" s="186"/>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7"/>
      <c r="AU154" s="187"/>
      <c r="AV154" s="187"/>
      <c r="AW154" s="187"/>
      <c r="AX154" s="187"/>
      <c r="AY154" s="187"/>
      <c r="AZ154" s="187"/>
      <c r="BA154" s="187"/>
      <c r="BB154" s="187"/>
      <c r="BC154" s="187"/>
      <c r="BD154" s="187"/>
      <c r="BE154" s="187"/>
      <c r="BF154" s="187"/>
      <c r="BG154" s="187"/>
      <c r="BH154" s="187"/>
      <c r="BI154" s="187"/>
      <c r="BJ154" s="187"/>
      <c r="BK154" s="187"/>
      <c r="BL154" s="185"/>
      <c r="BM154" s="185"/>
      <c r="BN154" s="185"/>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row>
    <row r="155" spans="1:112">
      <c r="A155" s="185"/>
      <c r="B155" s="185"/>
      <c r="C155" s="185"/>
      <c r="D155" s="185"/>
      <c r="E155" s="185"/>
      <c r="F155" s="185"/>
      <c r="G155" s="185"/>
      <c r="H155" s="186"/>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7"/>
      <c r="AU155" s="187"/>
      <c r="AV155" s="187"/>
      <c r="AW155" s="187"/>
      <c r="AX155" s="187"/>
      <c r="AY155" s="187"/>
      <c r="AZ155" s="187"/>
      <c r="BA155" s="187"/>
      <c r="BB155" s="187"/>
      <c r="BC155" s="187"/>
      <c r="BD155" s="187"/>
      <c r="BE155" s="187"/>
      <c r="BF155" s="187"/>
      <c r="BG155" s="187"/>
      <c r="BH155" s="187"/>
      <c r="BI155" s="187"/>
      <c r="BJ155" s="187"/>
      <c r="BK155" s="187"/>
      <c r="BL155" s="185"/>
      <c r="BM155" s="185"/>
      <c r="BN155" s="185"/>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row>
    <row r="156" spans="1:112">
      <c r="A156" s="185"/>
      <c r="B156" s="185"/>
      <c r="C156" s="185"/>
      <c r="D156" s="185"/>
      <c r="E156" s="185"/>
      <c r="F156" s="185"/>
      <c r="G156" s="185"/>
      <c r="H156" s="186"/>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7"/>
      <c r="AU156" s="187"/>
      <c r="AV156" s="187"/>
      <c r="AW156" s="187"/>
      <c r="AX156" s="187"/>
      <c r="AY156" s="187"/>
      <c r="AZ156" s="187"/>
      <c r="BA156" s="187"/>
      <c r="BB156" s="187"/>
      <c r="BC156" s="187"/>
      <c r="BD156" s="187"/>
      <c r="BE156" s="187"/>
      <c r="BF156" s="187"/>
      <c r="BG156" s="187"/>
      <c r="BH156" s="187"/>
      <c r="BI156" s="187"/>
      <c r="BJ156" s="187"/>
      <c r="BK156" s="187"/>
      <c r="BL156" s="185"/>
      <c r="BM156" s="185"/>
      <c r="BN156" s="185"/>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row>
    <row r="157" spans="1:112">
      <c r="A157" s="185"/>
      <c r="B157" s="185"/>
      <c r="C157" s="185"/>
      <c r="D157" s="185"/>
      <c r="E157" s="185"/>
      <c r="F157" s="185"/>
      <c r="G157" s="185"/>
      <c r="H157" s="186"/>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7"/>
      <c r="AU157" s="187"/>
      <c r="AV157" s="187"/>
      <c r="AW157" s="187"/>
      <c r="AX157" s="187"/>
      <c r="AY157" s="187"/>
      <c r="AZ157" s="187"/>
      <c r="BA157" s="187"/>
      <c r="BB157" s="187"/>
      <c r="BC157" s="187"/>
      <c r="BD157" s="187"/>
      <c r="BE157" s="187"/>
      <c r="BF157" s="187"/>
      <c r="BG157" s="187"/>
      <c r="BH157" s="187"/>
      <c r="BI157" s="187"/>
      <c r="BJ157" s="187"/>
      <c r="BK157" s="187"/>
      <c r="BL157" s="185"/>
      <c r="BM157" s="185"/>
      <c r="BN157" s="185"/>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row>
    <row r="158" spans="1:112">
      <c r="A158" s="185"/>
      <c r="B158" s="185"/>
      <c r="C158" s="185"/>
      <c r="D158" s="185"/>
      <c r="E158" s="185"/>
      <c r="F158" s="185"/>
      <c r="G158" s="185"/>
      <c r="H158" s="186"/>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7"/>
      <c r="AU158" s="187"/>
      <c r="AV158" s="187"/>
      <c r="AW158" s="187"/>
      <c r="AX158" s="187"/>
      <c r="AY158" s="187"/>
      <c r="AZ158" s="187"/>
      <c r="BA158" s="187"/>
      <c r="BB158" s="187"/>
      <c r="BC158" s="187"/>
      <c r="BD158" s="187"/>
      <c r="BE158" s="187"/>
      <c r="BF158" s="187"/>
      <c r="BG158" s="187"/>
      <c r="BH158" s="187"/>
      <c r="BI158" s="187"/>
      <c r="BJ158" s="187"/>
      <c r="BK158" s="187"/>
      <c r="BL158" s="185"/>
      <c r="BM158" s="185"/>
      <c r="BN158" s="185"/>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row>
    <row r="159" spans="1:112">
      <c r="A159" s="185"/>
      <c r="B159" s="185"/>
      <c r="C159" s="185"/>
      <c r="D159" s="185"/>
      <c r="E159" s="185"/>
      <c r="F159" s="185"/>
      <c r="G159" s="185"/>
      <c r="H159" s="186"/>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7"/>
      <c r="AU159" s="187"/>
      <c r="AV159" s="187"/>
      <c r="AW159" s="187"/>
      <c r="AX159" s="187"/>
      <c r="AY159" s="187"/>
      <c r="AZ159" s="187"/>
      <c r="BA159" s="187"/>
      <c r="BB159" s="187"/>
      <c r="BC159" s="187"/>
      <c r="BD159" s="187"/>
      <c r="BE159" s="187"/>
      <c r="BF159" s="187"/>
      <c r="BG159" s="187"/>
      <c r="BH159" s="187"/>
      <c r="BI159" s="187"/>
      <c r="BJ159" s="187"/>
      <c r="BK159" s="187"/>
      <c r="BL159" s="185"/>
      <c r="BM159" s="185"/>
      <c r="BN159" s="185"/>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row>
    <row r="160" spans="1:112">
      <c r="A160" s="185"/>
      <c r="B160" s="185"/>
      <c r="C160" s="185"/>
      <c r="D160" s="185"/>
      <c r="E160" s="185"/>
      <c r="F160" s="185"/>
      <c r="G160" s="185"/>
      <c r="H160" s="186"/>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7"/>
      <c r="AU160" s="187"/>
      <c r="AV160" s="187"/>
      <c r="AW160" s="187"/>
      <c r="AX160" s="187"/>
      <c r="AY160" s="187"/>
      <c r="AZ160" s="187"/>
      <c r="BA160" s="187"/>
      <c r="BB160" s="187"/>
      <c r="BC160" s="187"/>
      <c r="BD160" s="187"/>
      <c r="BE160" s="187"/>
      <c r="BF160" s="187"/>
      <c r="BG160" s="187"/>
      <c r="BH160" s="187"/>
      <c r="BI160" s="187"/>
      <c r="BJ160" s="187"/>
      <c r="BK160" s="187"/>
      <c r="BL160" s="185"/>
      <c r="BM160" s="185"/>
      <c r="BN160" s="185"/>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row>
    <row r="161" spans="1:112">
      <c r="A161" s="185"/>
      <c r="B161" s="185"/>
      <c r="C161" s="185"/>
      <c r="D161" s="185"/>
      <c r="E161" s="185"/>
      <c r="F161" s="185"/>
      <c r="G161" s="185"/>
      <c r="H161" s="186"/>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7"/>
      <c r="AU161" s="187"/>
      <c r="AV161" s="187"/>
      <c r="AW161" s="187"/>
      <c r="AX161" s="187"/>
      <c r="AY161" s="187"/>
      <c r="AZ161" s="187"/>
      <c r="BA161" s="187"/>
      <c r="BB161" s="187"/>
      <c r="BC161" s="187"/>
      <c r="BD161" s="187"/>
      <c r="BE161" s="187"/>
      <c r="BF161" s="187"/>
      <c r="BG161" s="187"/>
      <c r="BH161" s="187"/>
      <c r="BI161" s="187"/>
      <c r="BJ161" s="187"/>
      <c r="BK161" s="187"/>
      <c r="BL161" s="185"/>
      <c r="BM161" s="185"/>
      <c r="BN161" s="185"/>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row>
    <row r="162" spans="1:112">
      <c r="A162" s="185"/>
      <c r="B162" s="185"/>
      <c r="C162" s="185"/>
      <c r="D162" s="185"/>
      <c r="E162" s="185"/>
      <c r="F162" s="185"/>
      <c r="G162" s="185"/>
      <c r="H162" s="186"/>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7"/>
      <c r="AU162" s="187"/>
      <c r="AV162" s="187"/>
      <c r="AW162" s="187"/>
      <c r="AX162" s="187"/>
      <c r="AY162" s="187"/>
      <c r="AZ162" s="187"/>
      <c r="BA162" s="187"/>
      <c r="BB162" s="187"/>
      <c r="BC162" s="187"/>
      <c r="BD162" s="187"/>
      <c r="BE162" s="187"/>
      <c r="BF162" s="187"/>
      <c r="BG162" s="187"/>
      <c r="BH162" s="187"/>
      <c r="BI162" s="187"/>
      <c r="BJ162" s="187"/>
      <c r="BK162" s="187"/>
      <c r="BL162" s="185"/>
      <c r="BM162" s="185"/>
      <c r="BN162" s="185"/>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row>
    <row r="163" spans="1:112">
      <c r="A163" s="185"/>
      <c r="B163" s="185"/>
      <c r="C163" s="185"/>
      <c r="D163" s="185"/>
      <c r="E163" s="185"/>
      <c r="F163" s="185"/>
      <c r="G163" s="185"/>
      <c r="H163" s="186"/>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7"/>
      <c r="AU163" s="187"/>
      <c r="AV163" s="187"/>
      <c r="AW163" s="187"/>
      <c r="AX163" s="187"/>
      <c r="AY163" s="187"/>
      <c r="AZ163" s="187"/>
      <c r="BA163" s="187"/>
      <c r="BB163" s="187"/>
      <c r="BC163" s="187"/>
      <c r="BD163" s="187"/>
      <c r="BE163" s="187"/>
      <c r="BF163" s="187"/>
      <c r="BG163" s="187"/>
      <c r="BH163" s="187"/>
      <c r="BI163" s="187"/>
      <c r="BJ163" s="187"/>
      <c r="BK163" s="187"/>
      <c r="BL163" s="185"/>
      <c r="BM163" s="185"/>
      <c r="BN163" s="185"/>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row>
    <row r="164" spans="1:112">
      <c r="A164" s="185"/>
      <c r="B164" s="185"/>
      <c r="C164" s="185"/>
      <c r="D164" s="185"/>
      <c r="E164" s="185"/>
      <c r="F164" s="185"/>
      <c r="G164" s="185"/>
      <c r="H164" s="186"/>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7"/>
      <c r="AU164" s="187"/>
      <c r="AV164" s="187"/>
      <c r="AW164" s="187"/>
      <c r="AX164" s="187"/>
      <c r="AY164" s="187"/>
      <c r="AZ164" s="187"/>
      <c r="BA164" s="187"/>
      <c r="BB164" s="187"/>
      <c r="BC164" s="187"/>
      <c r="BD164" s="187"/>
      <c r="BE164" s="187"/>
      <c r="BF164" s="187"/>
      <c r="BG164" s="187"/>
      <c r="BH164" s="187"/>
      <c r="BI164" s="187"/>
      <c r="BJ164" s="187"/>
      <c r="BK164" s="187"/>
      <c r="BL164" s="185"/>
      <c r="BM164" s="185"/>
      <c r="BN164" s="185"/>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row>
    <row r="165" spans="1:112">
      <c r="A165" s="185"/>
      <c r="B165" s="185"/>
      <c r="C165" s="185"/>
      <c r="D165" s="185"/>
      <c r="E165" s="185"/>
      <c r="F165" s="185"/>
      <c r="G165" s="185"/>
      <c r="H165" s="186"/>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7"/>
      <c r="AU165" s="187"/>
      <c r="AV165" s="187"/>
      <c r="AW165" s="187"/>
      <c r="AX165" s="187"/>
      <c r="AY165" s="187"/>
      <c r="AZ165" s="187"/>
      <c r="BA165" s="187"/>
      <c r="BB165" s="187"/>
      <c r="BC165" s="187"/>
      <c r="BD165" s="187"/>
      <c r="BE165" s="187"/>
      <c r="BF165" s="187"/>
      <c r="BG165" s="187"/>
      <c r="BH165" s="187"/>
      <c r="BI165" s="187"/>
      <c r="BJ165" s="187"/>
      <c r="BK165" s="187"/>
      <c r="BL165" s="185"/>
      <c r="BM165" s="185"/>
      <c r="BN165" s="185"/>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row>
    <row r="166" spans="1:112">
      <c r="A166" s="185"/>
      <c r="B166" s="185"/>
      <c r="C166" s="185"/>
      <c r="D166" s="185"/>
      <c r="E166" s="185"/>
      <c r="F166" s="185"/>
      <c r="G166" s="185"/>
      <c r="H166" s="186"/>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7"/>
      <c r="AU166" s="187"/>
      <c r="AV166" s="187"/>
      <c r="AW166" s="187"/>
      <c r="AX166" s="187"/>
      <c r="AY166" s="187"/>
      <c r="AZ166" s="187"/>
      <c r="BA166" s="187"/>
      <c r="BB166" s="187"/>
      <c r="BC166" s="187"/>
      <c r="BD166" s="187"/>
      <c r="BE166" s="187"/>
      <c r="BF166" s="187"/>
      <c r="BG166" s="187"/>
      <c r="BH166" s="187"/>
      <c r="BI166" s="187"/>
      <c r="BJ166" s="187"/>
      <c r="BK166" s="187"/>
      <c r="BL166" s="185"/>
      <c r="BM166" s="185"/>
      <c r="BN166" s="185"/>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row>
    <row r="167" spans="1:112">
      <c r="A167" s="185"/>
      <c r="B167" s="185"/>
      <c r="C167" s="185"/>
      <c r="D167" s="185"/>
      <c r="E167" s="185"/>
      <c r="F167" s="185"/>
      <c r="G167" s="185"/>
      <c r="H167" s="186"/>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7"/>
      <c r="AU167" s="187"/>
      <c r="AV167" s="187"/>
      <c r="AW167" s="187"/>
      <c r="AX167" s="187"/>
      <c r="AY167" s="187"/>
      <c r="AZ167" s="187"/>
      <c r="BA167" s="187"/>
      <c r="BB167" s="187"/>
      <c r="BC167" s="187"/>
      <c r="BD167" s="187"/>
      <c r="BE167" s="187"/>
      <c r="BF167" s="187"/>
      <c r="BG167" s="187"/>
      <c r="BH167" s="187"/>
      <c r="BI167" s="187"/>
      <c r="BJ167" s="187"/>
      <c r="BK167" s="187"/>
      <c r="BL167" s="185"/>
      <c r="BM167" s="185"/>
      <c r="BN167" s="185"/>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row>
    <row r="168" spans="1:112">
      <c r="A168" s="185"/>
      <c r="B168" s="185"/>
      <c r="C168" s="185"/>
      <c r="D168" s="185"/>
      <c r="E168" s="185"/>
      <c r="F168" s="185"/>
      <c r="G168" s="185"/>
      <c r="H168" s="186"/>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7"/>
      <c r="AU168" s="187"/>
      <c r="AV168" s="187"/>
      <c r="AW168" s="187"/>
      <c r="AX168" s="187"/>
      <c r="AY168" s="187"/>
      <c r="AZ168" s="187"/>
      <c r="BA168" s="187"/>
      <c r="BB168" s="187"/>
      <c r="BC168" s="187"/>
      <c r="BD168" s="187"/>
      <c r="BE168" s="187"/>
      <c r="BF168" s="187"/>
      <c r="BG168" s="187"/>
      <c r="BH168" s="187"/>
      <c r="BI168" s="187"/>
      <c r="BJ168" s="187"/>
      <c r="BK168" s="187"/>
      <c r="BL168" s="185"/>
      <c r="BM168" s="185"/>
      <c r="BN168" s="185"/>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row>
    <row r="169" spans="1:112">
      <c r="A169" s="185"/>
      <c r="B169" s="185"/>
      <c r="C169" s="185"/>
      <c r="D169" s="185"/>
      <c r="E169" s="185"/>
      <c r="F169" s="185"/>
      <c r="G169" s="185"/>
      <c r="H169" s="186"/>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7"/>
      <c r="AU169" s="187"/>
      <c r="AV169" s="187"/>
      <c r="AW169" s="187"/>
      <c r="AX169" s="187"/>
      <c r="AY169" s="187"/>
      <c r="AZ169" s="187"/>
      <c r="BA169" s="187"/>
      <c r="BB169" s="187"/>
      <c r="BC169" s="187"/>
      <c r="BD169" s="187"/>
      <c r="BE169" s="187"/>
      <c r="BF169" s="187"/>
      <c r="BG169" s="187"/>
      <c r="BH169" s="187"/>
      <c r="BI169" s="187"/>
      <c r="BJ169" s="187"/>
      <c r="BK169" s="187"/>
      <c r="BL169" s="185"/>
      <c r="BM169" s="185"/>
      <c r="BN169" s="185"/>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row>
    <row r="170" spans="1:112">
      <c r="A170" s="185"/>
      <c r="B170" s="185"/>
      <c r="C170" s="185"/>
      <c r="D170" s="185"/>
      <c r="E170" s="185"/>
      <c r="F170" s="185"/>
      <c r="G170" s="185"/>
      <c r="H170" s="186"/>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7"/>
      <c r="AU170" s="187"/>
      <c r="AV170" s="187"/>
      <c r="AW170" s="187"/>
      <c r="AX170" s="187"/>
      <c r="AY170" s="187"/>
      <c r="AZ170" s="187"/>
      <c r="BA170" s="187"/>
      <c r="BB170" s="187"/>
      <c r="BC170" s="187"/>
      <c r="BD170" s="187"/>
      <c r="BE170" s="187"/>
      <c r="BF170" s="187"/>
      <c r="BG170" s="187"/>
      <c r="BH170" s="187"/>
      <c r="BI170" s="187"/>
      <c r="BJ170" s="187"/>
      <c r="BK170" s="187"/>
      <c r="BL170" s="185"/>
      <c r="BM170" s="185"/>
      <c r="BN170" s="185"/>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row>
    <row r="171" spans="1:112">
      <c r="A171" s="185"/>
      <c r="B171" s="185"/>
      <c r="C171" s="185"/>
      <c r="D171" s="185"/>
      <c r="E171" s="185"/>
      <c r="F171" s="185"/>
      <c r="G171" s="185"/>
      <c r="H171" s="186"/>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7"/>
      <c r="AU171" s="187"/>
      <c r="AV171" s="187"/>
      <c r="AW171" s="187"/>
      <c r="AX171" s="187"/>
      <c r="AY171" s="187"/>
      <c r="AZ171" s="187"/>
      <c r="BA171" s="187"/>
      <c r="BB171" s="187"/>
      <c r="BC171" s="187"/>
      <c r="BD171" s="187"/>
      <c r="BE171" s="187"/>
      <c r="BF171" s="187"/>
      <c r="BG171" s="187"/>
      <c r="BH171" s="187"/>
      <c r="BI171" s="187"/>
      <c r="BJ171" s="187"/>
      <c r="BK171" s="187"/>
      <c r="BL171" s="185"/>
      <c r="BM171" s="185"/>
      <c r="BN171" s="185"/>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row>
    <row r="172" spans="1:112">
      <c r="A172" s="185"/>
      <c r="B172" s="185"/>
      <c r="C172" s="185"/>
      <c r="D172" s="185"/>
      <c r="E172" s="185"/>
      <c r="F172" s="185"/>
      <c r="G172" s="185"/>
      <c r="H172" s="186"/>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7"/>
      <c r="AU172" s="187"/>
      <c r="AV172" s="187"/>
      <c r="AW172" s="187"/>
      <c r="AX172" s="187"/>
      <c r="AY172" s="187"/>
      <c r="AZ172" s="187"/>
      <c r="BA172" s="187"/>
      <c r="BB172" s="187"/>
      <c r="BC172" s="187"/>
      <c r="BD172" s="187"/>
      <c r="BE172" s="187"/>
      <c r="BF172" s="187"/>
      <c r="BG172" s="187"/>
      <c r="BH172" s="187"/>
      <c r="BI172" s="187"/>
      <c r="BJ172" s="187"/>
      <c r="BK172" s="187"/>
      <c r="BL172" s="185"/>
      <c r="BM172" s="185"/>
      <c r="BN172" s="185"/>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row>
    <row r="173" spans="1:112">
      <c r="A173" s="185"/>
      <c r="B173" s="185"/>
      <c r="C173" s="185"/>
      <c r="D173" s="185"/>
      <c r="E173" s="185"/>
      <c r="F173" s="185"/>
      <c r="G173" s="185"/>
      <c r="H173" s="186"/>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7"/>
      <c r="AU173" s="187"/>
      <c r="AV173" s="187"/>
      <c r="AW173" s="187"/>
      <c r="AX173" s="187"/>
      <c r="AY173" s="187"/>
      <c r="AZ173" s="187"/>
      <c r="BA173" s="187"/>
      <c r="BB173" s="187"/>
      <c r="BC173" s="187"/>
      <c r="BD173" s="187"/>
      <c r="BE173" s="187"/>
      <c r="BF173" s="187"/>
      <c r="BG173" s="187"/>
      <c r="BH173" s="187"/>
      <c r="BI173" s="187"/>
      <c r="BJ173" s="187"/>
      <c r="BK173" s="187"/>
      <c r="BL173" s="185"/>
      <c r="BM173" s="185"/>
      <c r="BN173" s="185"/>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row>
    <row r="174" spans="1:112">
      <c r="A174" s="185"/>
      <c r="B174" s="185"/>
      <c r="C174" s="185"/>
      <c r="D174" s="185"/>
      <c r="E174" s="185"/>
      <c r="F174" s="185"/>
      <c r="G174" s="185"/>
      <c r="H174" s="186"/>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7"/>
      <c r="AU174" s="187"/>
      <c r="AV174" s="187"/>
      <c r="AW174" s="187"/>
      <c r="AX174" s="187"/>
      <c r="AY174" s="187"/>
      <c r="AZ174" s="187"/>
      <c r="BA174" s="187"/>
      <c r="BB174" s="187"/>
      <c r="BC174" s="187"/>
      <c r="BD174" s="187"/>
      <c r="BE174" s="187"/>
      <c r="BF174" s="187"/>
      <c r="BG174" s="187"/>
      <c r="BH174" s="187"/>
      <c r="BI174" s="187"/>
      <c r="BJ174" s="187"/>
      <c r="BK174" s="187"/>
      <c r="BL174" s="185"/>
      <c r="BM174" s="185"/>
      <c r="BN174" s="185"/>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row>
    <row r="175" spans="1:112">
      <c r="A175" s="185"/>
      <c r="B175" s="185"/>
      <c r="C175" s="185"/>
      <c r="D175" s="185"/>
      <c r="E175" s="185"/>
      <c r="F175" s="185"/>
      <c r="G175" s="185"/>
      <c r="H175" s="186"/>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7"/>
      <c r="AU175" s="187"/>
      <c r="AV175" s="187"/>
      <c r="AW175" s="187"/>
      <c r="AX175" s="187"/>
      <c r="AY175" s="187"/>
      <c r="AZ175" s="187"/>
      <c r="BA175" s="187"/>
      <c r="BB175" s="187"/>
      <c r="BC175" s="187"/>
      <c r="BD175" s="187"/>
      <c r="BE175" s="187"/>
      <c r="BF175" s="187"/>
      <c r="BG175" s="187"/>
      <c r="BH175" s="187"/>
      <c r="BI175" s="187"/>
      <c r="BJ175" s="187"/>
      <c r="BK175" s="187"/>
      <c r="BL175" s="185"/>
      <c r="BM175" s="185"/>
      <c r="BN175" s="185"/>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row>
    <row r="176" spans="1:112">
      <c r="A176" s="185"/>
      <c r="B176" s="185"/>
      <c r="C176" s="185"/>
      <c r="D176" s="185"/>
      <c r="E176" s="185"/>
      <c r="F176" s="185"/>
      <c r="G176" s="185"/>
      <c r="H176" s="186"/>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7"/>
      <c r="AU176" s="187"/>
      <c r="AV176" s="187"/>
      <c r="AW176" s="187"/>
      <c r="AX176" s="187"/>
      <c r="AY176" s="187"/>
      <c r="AZ176" s="187"/>
      <c r="BA176" s="187"/>
      <c r="BB176" s="187"/>
      <c r="BC176" s="187"/>
      <c r="BD176" s="187"/>
      <c r="BE176" s="187"/>
      <c r="BF176" s="187"/>
      <c r="BG176" s="187"/>
      <c r="BH176" s="187"/>
      <c r="BI176" s="187"/>
      <c r="BJ176" s="187"/>
      <c r="BK176" s="187"/>
      <c r="BL176" s="185"/>
      <c r="BM176" s="185"/>
      <c r="BN176" s="185"/>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row>
    <row r="177" spans="1:112">
      <c r="A177" s="185"/>
      <c r="B177" s="185"/>
      <c r="C177" s="185"/>
      <c r="D177" s="185"/>
      <c r="E177" s="185"/>
      <c r="F177" s="185"/>
      <c r="G177" s="185"/>
      <c r="H177" s="186"/>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7"/>
      <c r="AU177" s="187"/>
      <c r="AV177" s="187"/>
      <c r="AW177" s="187"/>
      <c r="AX177" s="187"/>
      <c r="AY177" s="187"/>
      <c r="AZ177" s="187"/>
      <c r="BA177" s="187"/>
      <c r="BB177" s="187"/>
      <c r="BC177" s="187"/>
      <c r="BD177" s="187"/>
      <c r="BE177" s="187"/>
      <c r="BF177" s="187"/>
      <c r="BG177" s="187"/>
      <c r="BH177" s="187"/>
      <c r="BI177" s="187"/>
      <c r="BJ177" s="187"/>
      <c r="BK177" s="187"/>
      <c r="BL177" s="185"/>
      <c r="BM177" s="185"/>
      <c r="BN177" s="185"/>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row>
    <row r="178" spans="1:112">
      <c r="A178" s="185"/>
      <c r="B178" s="185"/>
      <c r="C178" s="185"/>
      <c r="D178" s="185"/>
      <c r="E178" s="185"/>
      <c r="F178" s="185"/>
      <c r="G178" s="185"/>
      <c r="H178" s="186"/>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7"/>
      <c r="AU178" s="187"/>
      <c r="AV178" s="187"/>
      <c r="AW178" s="187"/>
      <c r="AX178" s="187"/>
      <c r="AY178" s="187"/>
      <c r="AZ178" s="187"/>
      <c r="BA178" s="187"/>
      <c r="BB178" s="187"/>
      <c r="BC178" s="187"/>
      <c r="BD178" s="187"/>
      <c r="BE178" s="187"/>
      <c r="BF178" s="187"/>
      <c r="BG178" s="187"/>
      <c r="BH178" s="187"/>
      <c r="BI178" s="187"/>
      <c r="BJ178" s="187"/>
      <c r="BK178" s="187"/>
      <c r="BL178" s="185"/>
      <c r="BM178" s="185"/>
      <c r="BN178" s="185"/>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row>
    <row r="179" spans="1:112">
      <c r="A179" s="185"/>
      <c r="B179" s="185"/>
      <c r="C179" s="185"/>
      <c r="D179" s="185"/>
      <c r="E179" s="185"/>
      <c r="F179" s="185"/>
      <c r="G179" s="185"/>
      <c r="H179" s="186"/>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7"/>
      <c r="AU179" s="187"/>
      <c r="AV179" s="187"/>
      <c r="AW179" s="187"/>
      <c r="AX179" s="187"/>
      <c r="AY179" s="187"/>
      <c r="AZ179" s="187"/>
      <c r="BA179" s="187"/>
      <c r="BB179" s="187"/>
      <c r="BC179" s="187"/>
      <c r="BD179" s="187"/>
      <c r="BE179" s="187"/>
      <c r="BF179" s="187"/>
      <c r="BG179" s="187"/>
      <c r="BH179" s="187"/>
      <c r="BI179" s="187"/>
      <c r="BJ179" s="187"/>
      <c r="BK179" s="187"/>
      <c r="BL179" s="185"/>
      <c r="BM179" s="185"/>
      <c r="BN179" s="185"/>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row>
    <row r="180" spans="1:112">
      <c r="A180" s="185"/>
      <c r="B180" s="185"/>
      <c r="C180" s="185"/>
      <c r="D180" s="185"/>
      <c r="E180" s="185"/>
      <c r="F180" s="185"/>
      <c r="G180" s="185"/>
      <c r="H180" s="186"/>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7"/>
      <c r="AU180" s="187"/>
      <c r="AV180" s="187"/>
      <c r="AW180" s="187"/>
      <c r="AX180" s="187"/>
      <c r="AY180" s="187"/>
      <c r="AZ180" s="187"/>
      <c r="BA180" s="187"/>
      <c r="BB180" s="187"/>
      <c r="BC180" s="187"/>
      <c r="BD180" s="187"/>
      <c r="BE180" s="187"/>
      <c r="BF180" s="187"/>
      <c r="BG180" s="187"/>
      <c r="BH180" s="187"/>
      <c r="BI180" s="187"/>
      <c r="BJ180" s="187"/>
      <c r="BK180" s="187"/>
      <c r="BL180" s="185"/>
      <c r="BM180" s="185"/>
      <c r="BN180" s="185"/>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row>
    <row r="181" spans="1:112">
      <c r="A181" s="185"/>
      <c r="B181" s="185"/>
      <c r="C181" s="185"/>
      <c r="D181" s="185"/>
      <c r="E181" s="185"/>
      <c r="F181" s="185"/>
      <c r="G181" s="185"/>
      <c r="H181" s="186"/>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7"/>
      <c r="AU181" s="187"/>
      <c r="AV181" s="187"/>
      <c r="AW181" s="187"/>
      <c r="AX181" s="187"/>
      <c r="AY181" s="187"/>
      <c r="AZ181" s="187"/>
      <c r="BA181" s="187"/>
      <c r="BB181" s="187"/>
      <c r="BC181" s="187"/>
      <c r="BD181" s="187"/>
      <c r="BE181" s="187"/>
      <c r="BF181" s="187"/>
      <c r="BG181" s="187"/>
      <c r="BH181" s="187"/>
      <c r="BI181" s="187"/>
      <c r="BJ181" s="187"/>
      <c r="BK181" s="187"/>
      <c r="BL181" s="185"/>
      <c r="BM181" s="185"/>
      <c r="BN181" s="185"/>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row>
    <row r="182" spans="1:112">
      <c r="A182" s="185"/>
      <c r="B182" s="185"/>
      <c r="C182" s="185"/>
      <c r="D182" s="185"/>
      <c r="E182" s="185"/>
      <c r="F182" s="185"/>
      <c r="G182" s="185"/>
      <c r="H182" s="186"/>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7"/>
      <c r="AU182" s="187"/>
      <c r="AV182" s="187"/>
      <c r="AW182" s="187"/>
      <c r="AX182" s="187"/>
      <c r="AY182" s="187"/>
      <c r="AZ182" s="187"/>
      <c r="BA182" s="187"/>
      <c r="BB182" s="187"/>
      <c r="BC182" s="187"/>
      <c r="BD182" s="187"/>
      <c r="BE182" s="187"/>
      <c r="BF182" s="187"/>
      <c r="BG182" s="187"/>
      <c r="BH182" s="187"/>
      <c r="BI182" s="187"/>
      <c r="BJ182" s="187"/>
      <c r="BK182" s="187"/>
      <c r="BL182" s="185"/>
      <c r="BM182" s="185"/>
      <c r="BN182" s="185"/>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row>
    <row r="183" spans="1:112">
      <c r="A183" s="185"/>
      <c r="B183" s="185"/>
      <c r="C183" s="185"/>
      <c r="D183" s="185"/>
      <c r="E183" s="185"/>
      <c r="F183" s="185"/>
      <c r="G183" s="185"/>
      <c r="H183" s="186"/>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7"/>
      <c r="AU183" s="187"/>
      <c r="AV183" s="187"/>
      <c r="AW183" s="187"/>
      <c r="AX183" s="187"/>
      <c r="AY183" s="187"/>
      <c r="AZ183" s="187"/>
      <c r="BA183" s="187"/>
      <c r="BB183" s="187"/>
      <c r="BC183" s="187"/>
      <c r="BD183" s="187"/>
      <c r="BE183" s="187"/>
      <c r="BF183" s="187"/>
      <c r="BG183" s="187"/>
      <c r="BH183" s="187"/>
      <c r="BI183" s="187"/>
      <c r="BJ183" s="187"/>
      <c r="BK183" s="187"/>
      <c r="BL183" s="185"/>
      <c r="BM183" s="185"/>
      <c r="BN183" s="185"/>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row>
    <row r="184" spans="1:112">
      <c r="A184" s="185"/>
      <c r="B184" s="185"/>
      <c r="C184" s="185"/>
      <c r="D184" s="185"/>
      <c r="E184" s="185"/>
      <c r="F184" s="185"/>
      <c r="G184" s="185"/>
      <c r="H184" s="186"/>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7"/>
      <c r="AU184" s="187"/>
      <c r="AV184" s="187"/>
      <c r="AW184" s="187"/>
      <c r="AX184" s="187"/>
      <c r="AY184" s="187"/>
      <c r="AZ184" s="187"/>
      <c r="BA184" s="187"/>
      <c r="BB184" s="187"/>
      <c r="BC184" s="187"/>
      <c r="BD184" s="187"/>
      <c r="BE184" s="187"/>
      <c r="BF184" s="187"/>
      <c r="BG184" s="187"/>
      <c r="BH184" s="187"/>
      <c r="BI184" s="187"/>
      <c r="BJ184" s="187"/>
      <c r="BK184" s="187"/>
      <c r="BL184" s="185"/>
      <c r="BM184" s="185"/>
      <c r="BN184" s="185"/>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row>
    <row r="185" spans="1:112">
      <c r="A185" s="185"/>
      <c r="B185" s="185"/>
      <c r="C185" s="185"/>
      <c r="D185" s="185"/>
      <c r="E185" s="185"/>
      <c r="F185" s="185"/>
      <c r="G185" s="185"/>
      <c r="H185" s="186"/>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7"/>
      <c r="AU185" s="187"/>
      <c r="AV185" s="187"/>
      <c r="AW185" s="187"/>
      <c r="AX185" s="187"/>
      <c r="AY185" s="187"/>
      <c r="AZ185" s="187"/>
      <c r="BA185" s="187"/>
      <c r="BB185" s="187"/>
      <c r="BC185" s="187"/>
      <c r="BD185" s="187"/>
      <c r="BE185" s="187"/>
      <c r="BF185" s="187"/>
      <c r="BG185" s="187"/>
      <c r="BH185" s="187"/>
      <c r="BI185" s="187"/>
      <c r="BJ185" s="187"/>
      <c r="BK185" s="187"/>
      <c r="BL185" s="185"/>
      <c r="BM185" s="185"/>
      <c r="BN185" s="185"/>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row>
    <row r="186" spans="1:112">
      <c r="A186" s="185"/>
      <c r="B186" s="185"/>
      <c r="C186" s="185"/>
      <c r="D186" s="185"/>
      <c r="E186" s="185"/>
      <c r="F186" s="185"/>
      <c r="G186" s="185"/>
      <c r="H186" s="186"/>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7"/>
      <c r="AU186" s="187"/>
      <c r="AV186" s="187"/>
      <c r="AW186" s="187"/>
      <c r="AX186" s="187"/>
      <c r="AY186" s="187"/>
      <c r="AZ186" s="187"/>
      <c r="BA186" s="187"/>
      <c r="BB186" s="187"/>
      <c r="BC186" s="187"/>
      <c r="BD186" s="187"/>
      <c r="BE186" s="187"/>
      <c r="BF186" s="187"/>
      <c r="BG186" s="187"/>
      <c r="BH186" s="187"/>
      <c r="BI186" s="187"/>
      <c r="BJ186" s="187"/>
      <c r="BK186" s="187"/>
      <c r="BL186" s="185"/>
      <c r="BM186" s="185"/>
      <c r="BN186" s="185"/>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row>
    <row r="187" spans="1:112">
      <c r="A187" s="185"/>
      <c r="B187" s="185"/>
      <c r="C187" s="185"/>
      <c r="D187" s="185"/>
      <c r="E187" s="185"/>
      <c r="F187" s="185"/>
      <c r="G187" s="185"/>
      <c r="H187" s="186"/>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7"/>
      <c r="AU187" s="187"/>
      <c r="AV187" s="187"/>
      <c r="AW187" s="187"/>
      <c r="AX187" s="187"/>
      <c r="AY187" s="187"/>
      <c r="AZ187" s="187"/>
      <c r="BA187" s="187"/>
      <c r="BB187" s="187"/>
      <c r="BC187" s="187"/>
      <c r="BD187" s="187"/>
      <c r="BE187" s="187"/>
      <c r="BF187" s="187"/>
      <c r="BG187" s="187"/>
      <c r="BH187" s="187"/>
      <c r="BI187" s="187"/>
      <c r="BJ187" s="187"/>
      <c r="BK187" s="187"/>
      <c r="BL187" s="185"/>
      <c r="BM187" s="185"/>
      <c r="BN187" s="185"/>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row>
    <row r="188" spans="1:112">
      <c r="A188" s="185"/>
      <c r="B188" s="185"/>
      <c r="C188" s="185"/>
      <c r="D188" s="185"/>
      <c r="E188" s="185"/>
      <c r="F188" s="185"/>
      <c r="G188" s="185"/>
      <c r="H188" s="186"/>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7"/>
      <c r="AU188" s="187"/>
      <c r="AV188" s="187"/>
      <c r="AW188" s="187"/>
      <c r="AX188" s="187"/>
      <c r="AY188" s="187"/>
      <c r="AZ188" s="187"/>
      <c r="BA188" s="187"/>
      <c r="BB188" s="187"/>
      <c r="BC188" s="187"/>
      <c r="BD188" s="187"/>
      <c r="BE188" s="187"/>
      <c r="BF188" s="187"/>
      <c r="BG188" s="187"/>
      <c r="BH188" s="187"/>
      <c r="BI188" s="187"/>
      <c r="BJ188" s="187"/>
      <c r="BK188" s="187"/>
      <c r="BL188" s="185"/>
      <c r="BM188" s="185"/>
      <c r="BN188" s="185"/>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row>
    <row r="189" spans="1:112">
      <c r="A189" s="185"/>
      <c r="B189" s="185"/>
      <c r="C189" s="185"/>
      <c r="D189" s="185"/>
      <c r="E189" s="185"/>
      <c r="F189" s="185"/>
      <c r="G189" s="185"/>
      <c r="H189" s="186"/>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7"/>
      <c r="AU189" s="187"/>
      <c r="AV189" s="187"/>
      <c r="AW189" s="187"/>
      <c r="AX189" s="187"/>
      <c r="AY189" s="187"/>
      <c r="AZ189" s="187"/>
      <c r="BA189" s="187"/>
      <c r="BB189" s="187"/>
      <c r="BC189" s="187"/>
      <c r="BD189" s="187"/>
      <c r="BE189" s="187"/>
      <c r="BF189" s="187"/>
      <c r="BG189" s="187"/>
      <c r="BH189" s="187"/>
      <c r="BI189" s="187"/>
      <c r="BJ189" s="187"/>
      <c r="BK189" s="187"/>
      <c r="BL189" s="185"/>
      <c r="BM189" s="185"/>
      <c r="BN189" s="185"/>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row>
    <row r="190" spans="1:112">
      <c r="A190" s="185"/>
      <c r="B190" s="185"/>
      <c r="C190" s="185"/>
      <c r="D190" s="185"/>
      <c r="E190" s="185"/>
      <c r="F190" s="185"/>
      <c r="G190" s="185"/>
      <c r="H190" s="186"/>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7"/>
      <c r="AU190" s="187"/>
      <c r="AV190" s="187"/>
      <c r="AW190" s="187"/>
      <c r="AX190" s="187"/>
      <c r="AY190" s="187"/>
      <c r="AZ190" s="187"/>
      <c r="BA190" s="187"/>
      <c r="BB190" s="187"/>
      <c r="BC190" s="187"/>
      <c r="BD190" s="187"/>
      <c r="BE190" s="187"/>
      <c r="BF190" s="187"/>
      <c r="BG190" s="187"/>
      <c r="BH190" s="187"/>
      <c r="BI190" s="187"/>
      <c r="BJ190" s="187"/>
      <c r="BK190" s="187"/>
      <c r="BL190" s="185"/>
      <c r="BM190" s="185"/>
      <c r="BN190" s="185"/>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row>
    <row r="191" spans="1:112">
      <c r="A191" s="185"/>
      <c r="B191" s="185"/>
      <c r="C191" s="185"/>
      <c r="D191" s="185"/>
      <c r="E191" s="185"/>
      <c r="F191" s="185"/>
      <c r="G191" s="185"/>
      <c r="H191" s="186"/>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7"/>
      <c r="AU191" s="187"/>
      <c r="AV191" s="187"/>
      <c r="AW191" s="187"/>
      <c r="AX191" s="187"/>
      <c r="AY191" s="187"/>
      <c r="AZ191" s="187"/>
      <c r="BA191" s="187"/>
      <c r="BB191" s="187"/>
      <c r="BC191" s="187"/>
      <c r="BD191" s="187"/>
      <c r="BE191" s="187"/>
      <c r="BF191" s="187"/>
      <c r="BG191" s="187"/>
      <c r="BH191" s="187"/>
      <c r="BI191" s="187"/>
      <c r="BJ191" s="187"/>
      <c r="BK191" s="187"/>
      <c r="BL191" s="185"/>
      <c r="BM191" s="185"/>
      <c r="BN191" s="185"/>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row>
    <row r="192" spans="1:112">
      <c r="A192" s="185"/>
      <c r="B192" s="185"/>
      <c r="C192" s="185"/>
      <c r="D192" s="185"/>
      <c r="E192" s="185"/>
      <c r="F192" s="185"/>
      <c r="G192" s="185"/>
      <c r="H192" s="186"/>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7"/>
      <c r="AU192" s="187"/>
      <c r="AV192" s="187"/>
      <c r="AW192" s="187"/>
      <c r="AX192" s="187"/>
      <c r="AY192" s="187"/>
      <c r="AZ192" s="187"/>
      <c r="BA192" s="187"/>
      <c r="BB192" s="187"/>
      <c r="BC192" s="187"/>
      <c r="BD192" s="187"/>
      <c r="BE192" s="187"/>
      <c r="BF192" s="187"/>
      <c r="BG192" s="187"/>
      <c r="BH192" s="187"/>
      <c r="BI192" s="187"/>
      <c r="BJ192" s="187"/>
      <c r="BK192" s="187"/>
      <c r="BL192" s="185"/>
      <c r="BM192" s="185"/>
      <c r="BN192" s="185"/>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row>
    <row r="193" spans="1:112">
      <c r="A193" s="185"/>
      <c r="B193" s="185"/>
      <c r="C193" s="185"/>
      <c r="D193" s="185"/>
      <c r="E193" s="185"/>
      <c r="F193" s="185"/>
      <c r="G193" s="185"/>
      <c r="H193" s="186"/>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7"/>
      <c r="AU193" s="187"/>
      <c r="AV193" s="187"/>
      <c r="AW193" s="187"/>
      <c r="AX193" s="187"/>
      <c r="AY193" s="187"/>
      <c r="AZ193" s="187"/>
      <c r="BA193" s="187"/>
      <c r="BB193" s="187"/>
      <c r="BC193" s="187"/>
      <c r="BD193" s="187"/>
      <c r="BE193" s="187"/>
      <c r="BF193" s="187"/>
      <c r="BG193" s="187"/>
      <c r="BH193" s="187"/>
      <c r="BI193" s="187"/>
      <c r="BJ193" s="187"/>
      <c r="BK193" s="187"/>
      <c r="BL193" s="185"/>
      <c r="BM193" s="185"/>
      <c r="BN193" s="185"/>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row>
    <row r="194" spans="1:112">
      <c r="A194" s="185"/>
      <c r="B194" s="185"/>
      <c r="C194" s="185"/>
      <c r="D194" s="185"/>
      <c r="E194" s="185"/>
      <c r="F194" s="185"/>
      <c r="G194" s="185"/>
      <c r="H194" s="186"/>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7"/>
      <c r="AU194" s="187"/>
      <c r="AV194" s="187"/>
      <c r="AW194" s="187"/>
      <c r="AX194" s="187"/>
      <c r="AY194" s="187"/>
      <c r="AZ194" s="187"/>
      <c r="BA194" s="187"/>
      <c r="BB194" s="187"/>
      <c r="BC194" s="187"/>
      <c r="BD194" s="187"/>
      <c r="BE194" s="187"/>
      <c r="BF194" s="187"/>
      <c r="BG194" s="187"/>
      <c r="BH194" s="187"/>
      <c r="BI194" s="187"/>
      <c r="BJ194" s="187"/>
      <c r="BK194" s="187"/>
      <c r="BL194" s="185"/>
      <c r="BM194" s="185"/>
      <c r="BN194" s="185"/>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row>
    <row r="195" spans="1:112">
      <c r="A195" s="185"/>
      <c r="B195" s="185"/>
      <c r="C195" s="185"/>
      <c r="D195" s="185"/>
      <c r="E195" s="185"/>
      <c r="F195" s="185"/>
      <c r="G195" s="185"/>
      <c r="H195" s="186"/>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7"/>
      <c r="AU195" s="187"/>
      <c r="AV195" s="187"/>
      <c r="AW195" s="187"/>
      <c r="AX195" s="187"/>
      <c r="AY195" s="187"/>
      <c r="AZ195" s="187"/>
      <c r="BA195" s="187"/>
      <c r="BB195" s="187"/>
      <c r="BC195" s="187"/>
      <c r="BD195" s="187"/>
      <c r="BE195" s="187"/>
      <c r="BF195" s="187"/>
      <c r="BG195" s="187"/>
      <c r="BH195" s="187"/>
      <c r="BI195" s="187"/>
      <c r="BJ195" s="187"/>
      <c r="BK195" s="187"/>
      <c r="BL195" s="185"/>
      <c r="BM195" s="185"/>
      <c r="BN195" s="185"/>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row>
    <row r="196" spans="1:112">
      <c r="A196" s="185"/>
      <c r="B196" s="185"/>
      <c r="C196" s="185"/>
      <c r="D196" s="185"/>
      <c r="E196" s="185"/>
      <c r="F196" s="185"/>
      <c r="G196" s="185"/>
      <c r="H196" s="186"/>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7"/>
      <c r="AU196" s="187"/>
      <c r="AV196" s="187"/>
      <c r="AW196" s="187"/>
      <c r="AX196" s="187"/>
      <c r="AY196" s="187"/>
      <c r="AZ196" s="187"/>
      <c r="BA196" s="187"/>
      <c r="BB196" s="187"/>
      <c r="BC196" s="187"/>
      <c r="BD196" s="187"/>
      <c r="BE196" s="187"/>
      <c r="BF196" s="187"/>
      <c r="BG196" s="187"/>
      <c r="BH196" s="187"/>
      <c r="BI196" s="187"/>
      <c r="BJ196" s="187"/>
      <c r="BK196" s="187"/>
      <c r="BL196" s="185"/>
      <c r="BM196" s="185"/>
      <c r="BN196" s="185"/>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row>
    <row r="197" spans="1:112">
      <c r="A197" s="185"/>
      <c r="B197" s="185"/>
      <c r="C197" s="185"/>
      <c r="D197" s="185"/>
      <c r="E197" s="185"/>
      <c r="F197" s="185"/>
      <c r="G197" s="185"/>
      <c r="H197" s="186"/>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7"/>
      <c r="AU197" s="187"/>
      <c r="AV197" s="187"/>
      <c r="AW197" s="187"/>
      <c r="AX197" s="187"/>
      <c r="AY197" s="187"/>
      <c r="AZ197" s="187"/>
      <c r="BA197" s="187"/>
      <c r="BB197" s="187"/>
      <c r="BC197" s="187"/>
      <c r="BD197" s="187"/>
      <c r="BE197" s="187"/>
      <c r="BF197" s="187"/>
      <c r="BG197" s="187"/>
      <c r="BH197" s="187"/>
      <c r="BI197" s="187"/>
      <c r="BJ197" s="187"/>
      <c r="BK197" s="187"/>
      <c r="BL197" s="185"/>
      <c r="BM197" s="185"/>
      <c r="BN197" s="185"/>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row>
    <row r="198" spans="1:112">
      <c r="A198" s="185"/>
      <c r="B198" s="185"/>
      <c r="C198" s="185"/>
      <c r="D198" s="185"/>
      <c r="E198" s="185"/>
      <c r="F198" s="185"/>
      <c r="G198" s="185"/>
      <c r="H198" s="186"/>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7"/>
      <c r="AU198" s="187"/>
      <c r="AV198" s="187"/>
      <c r="AW198" s="187"/>
      <c r="AX198" s="187"/>
      <c r="AY198" s="187"/>
      <c r="AZ198" s="187"/>
      <c r="BA198" s="187"/>
      <c r="BB198" s="187"/>
      <c r="BC198" s="187"/>
      <c r="BD198" s="187"/>
      <c r="BE198" s="187"/>
      <c r="BF198" s="187"/>
      <c r="BG198" s="187"/>
      <c r="BH198" s="187"/>
      <c r="BI198" s="187"/>
      <c r="BJ198" s="187"/>
      <c r="BK198" s="187"/>
      <c r="BL198" s="185"/>
      <c r="BM198" s="185"/>
      <c r="BN198" s="185"/>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row>
    <row r="199" spans="1:112">
      <c r="A199" s="185"/>
      <c r="B199" s="185"/>
      <c r="C199" s="185"/>
      <c r="D199" s="185"/>
      <c r="E199" s="185"/>
      <c r="F199" s="185"/>
      <c r="G199" s="185"/>
      <c r="H199" s="186"/>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7"/>
      <c r="AU199" s="187"/>
      <c r="AV199" s="187"/>
      <c r="AW199" s="187"/>
      <c r="AX199" s="187"/>
      <c r="AY199" s="187"/>
      <c r="AZ199" s="187"/>
      <c r="BA199" s="187"/>
      <c r="BB199" s="187"/>
      <c r="BC199" s="187"/>
      <c r="BD199" s="187"/>
      <c r="BE199" s="187"/>
      <c r="BF199" s="187"/>
      <c r="BG199" s="187"/>
      <c r="BH199" s="187"/>
      <c r="BI199" s="187"/>
      <c r="BJ199" s="187"/>
      <c r="BK199" s="187"/>
      <c r="BL199" s="185"/>
      <c r="BM199" s="185"/>
      <c r="BN199" s="185"/>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row>
    <row r="200" spans="1:112">
      <c r="A200" s="185"/>
      <c r="B200" s="185"/>
      <c r="C200" s="185"/>
      <c r="D200" s="185"/>
      <c r="E200" s="185"/>
      <c r="F200" s="185"/>
      <c r="G200" s="185"/>
      <c r="H200" s="186"/>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7"/>
      <c r="AU200" s="187"/>
      <c r="AV200" s="187"/>
      <c r="AW200" s="187"/>
      <c r="AX200" s="187"/>
      <c r="AY200" s="187"/>
      <c r="AZ200" s="187"/>
      <c r="BA200" s="187"/>
      <c r="BB200" s="187"/>
      <c r="BC200" s="187"/>
      <c r="BD200" s="187"/>
      <c r="BE200" s="187"/>
      <c r="BF200" s="187"/>
      <c r="BG200" s="187"/>
      <c r="BH200" s="187"/>
      <c r="BI200" s="187"/>
      <c r="BJ200" s="187"/>
      <c r="BK200" s="187"/>
      <c r="BL200" s="185"/>
      <c r="BM200" s="185"/>
      <c r="BN200" s="185"/>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row>
    <row r="201" spans="1:112">
      <c r="A201" s="185"/>
      <c r="B201" s="185"/>
      <c r="C201" s="185"/>
      <c r="D201" s="185"/>
      <c r="E201" s="185"/>
      <c r="F201" s="185"/>
      <c r="G201" s="185"/>
      <c r="H201" s="186"/>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7"/>
      <c r="AU201" s="187"/>
      <c r="AV201" s="187"/>
      <c r="AW201" s="187"/>
      <c r="AX201" s="187"/>
      <c r="AY201" s="187"/>
      <c r="AZ201" s="187"/>
      <c r="BA201" s="187"/>
      <c r="BB201" s="187"/>
      <c r="BC201" s="187"/>
      <c r="BD201" s="187"/>
      <c r="BE201" s="187"/>
      <c r="BF201" s="187"/>
      <c r="BG201" s="187"/>
      <c r="BH201" s="187"/>
      <c r="BI201" s="187"/>
      <c r="BJ201" s="187"/>
      <c r="BK201" s="187"/>
      <c r="BL201" s="185"/>
      <c r="BM201" s="185"/>
      <c r="BN201" s="185"/>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row>
    <row r="202" spans="1:112">
      <c r="A202" s="185"/>
      <c r="B202" s="185"/>
      <c r="C202" s="185"/>
      <c r="D202" s="185"/>
      <c r="E202" s="185"/>
      <c r="F202" s="185"/>
      <c r="G202" s="185"/>
      <c r="H202" s="186"/>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7"/>
      <c r="AU202" s="187"/>
      <c r="AV202" s="187"/>
      <c r="AW202" s="187"/>
      <c r="AX202" s="187"/>
      <c r="AY202" s="187"/>
      <c r="AZ202" s="187"/>
      <c r="BA202" s="187"/>
      <c r="BB202" s="187"/>
      <c r="BC202" s="187"/>
      <c r="BD202" s="187"/>
      <c r="BE202" s="187"/>
      <c r="BF202" s="187"/>
      <c r="BG202" s="187"/>
      <c r="BH202" s="187"/>
      <c r="BI202" s="187"/>
      <c r="BJ202" s="187"/>
      <c r="BK202" s="187"/>
      <c r="BL202" s="185"/>
      <c r="BM202" s="185"/>
      <c r="BN202" s="185"/>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row>
    <row r="203" spans="1:112">
      <c r="A203" s="185"/>
      <c r="B203" s="185"/>
      <c r="C203" s="185"/>
      <c r="D203" s="185"/>
      <c r="E203" s="185"/>
      <c r="F203" s="185"/>
      <c r="G203" s="185"/>
      <c r="H203" s="186"/>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7"/>
      <c r="AU203" s="187"/>
      <c r="AV203" s="187"/>
      <c r="AW203" s="187"/>
      <c r="AX203" s="187"/>
      <c r="AY203" s="187"/>
      <c r="AZ203" s="187"/>
      <c r="BA203" s="187"/>
      <c r="BB203" s="187"/>
      <c r="BC203" s="187"/>
      <c r="BD203" s="187"/>
      <c r="BE203" s="187"/>
      <c r="BF203" s="187"/>
      <c r="BG203" s="187"/>
      <c r="BH203" s="187"/>
      <c r="BI203" s="187"/>
      <c r="BJ203" s="187"/>
      <c r="BK203" s="187"/>
      <c r="BL203" s="185"/>
      <c r="BM203" s="185"/>
      <c r="BN203" s="185"/>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row>
    <row r="204" spans="1:112">
      <c r="A204" s="185"/>
      <c r="B204" s="185"/>
      <c r="C204" s="185"/>
      <c r="D204" s="185"/>
      <c r="E204" s="185"/>
      <c r="F204" s="185"/>
      <c r="G204" s="185"/>
      <c r="H204" s="186"/>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7"/>
      <c r="AU204" s="187"/>
      <c r="AV204" s="187"/>
      <c r="AW204" s="187"/>
      <c r="AX204" s="187"/>
      <c r="AY204" s="187"/>
      <c r="AZ204" s="187"/>
      <c r="BA204" s="187"/>
      <c r="BB204" s="187"/>
      <c r="BC204" s="187"/>
      <c r="BD204" s="187"/>
      <c r="BE204" s="187"/>
      <c r="BF204" s="187"/>
      <c r="BG204" s="187"/>
      <c r="BH204" s="187"/>
      <c r="BI204" s="187"/>
      <c r="BJ204" s="187"/>
      <c r="BK204" s="187"/>
      <c r="BL204" s="185"/>
      <c r="BM204" s="185"/>
      <c r="BN204" s="185"/>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row>
    <row r="205" spans="1:112">
      <c r="A205" s="185"/>
      <c r="B205" s="185"/>
      <c r="C205" s="185"/>
      <c r="D205" s="185"/>
      <c r="E205" s="185"/>
      <c r="F205" s="185"/>
      <c r="G205" s="185"/>
      <c r="H205" s="186"/>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7"/>
      <c r="AU205" s="187"/>
      <c r="AV205" s="187"/>
      <c r="AW205" s="187"/>
      <c r="AX205" s="187"/>
      <c r="AY205" s="187"/>
      <c r="AZ205" s="187"/>
      <c r="BA205" s="187"/>
      <c r="BB205" s="187"/>
      <c r="BC205" s="187"/>
      <c r="BD205" s="187"/>
      <c r="BE205" s="187"/>
      <c r="BF205" s="187"/>
      <c r="BG205" s="187"/>
      <c r="BH205" s="187"/>
      <c r="BI205" s="187"/>
      <c r="BJ205" s="187"/>
      <c r="BK205" s="187"/>
      <c r="BL205" s="185"/>
      <c r="BM205" s="185"/>
      <c r="BN205" s="185"/>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row>
    <row r="206" spans="1:112">
      <c r="A206" s="185"/>
      <c r="B206" s="185"/>
      <c r="C206" s="185"/>
      <c r="D206" s="185"/>
      <c r="E206" s="185"/>
      <c r="F206" s="185"/>
      <c r="G206" s="185"/>
      <c r="H206" s="186"/>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7"/>
      <c r="AU206" s="187"/>
      <c r="AV206" s="187"/>
      <c r="AW206" s="187"/>
      <c r="AX206" s="187"/>
      <c r="AY206" s="187"/>
      <c r="AZ206" s="187"/>
      <c r="BA206" s="187"/>
      <c r="BB206" s="187"/>
      <c r="BC206" s="187"/>
      <c r="BD206" s="187"/>
      <c r="BE206" s="187"/>
      <c r="BF206" s="187"/>
      <c r="BG206" s="187"/>
      <c r="BH206" s="187"/>
      <c r="BI206" s="187"/>
      <c r="BJ206" s="187"/>
      <c r="BK206" s="187"/>
      <c r="BL206" s="185"/>
      <c r="BM206" s="185"/>
      <c r="BN206" s="185"/>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row>
    <row r="207" spans="1:112">
      <c r="A207" s="185"/>
      <c r="B207" s="185"/>
      <c r="C207" s="185"/>
      <c r="D207" s="185"/>
      <c r="E207" s="185"/>
      <c r="F207" s="185"/>
      <c r="G207" s="185"/>
      <c r="H207" s="186"/>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7"/>
      <c r="AU207" s="187"/>
      <c r="AV207" s="187"/>
      <c r="AW207" s="187"/>
      <c r="AX207" s="187"/>
      <c r="AY207" s="187"/>
      <c r="AZ207" s="187"/>
      <c r="BA207" s="187"/>
      <c r="BB207" s="187"/>
      <c r="BC207" s="187"/>
      <c r="BD207" s="187"/>
      <c r="BE207" s="187"/>
      <c r="BF207" s="187"/>
      <c r="BG207" s="187"/>
      <c r="BH207" s="187"/>
      <c r="BI207" s="187"/>
      <c r="BJ207" s="187"/>
      <c r="BK207" s="187"/>
      <c r="BL207" s="185"/>
      <c r="BM207" s="185"/>
      <c r="BN207" s="185"/>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row>
    <row r="208" spans="1:112">
      <c r="A208" s="185"/>
      <c r="B208" s="185"/>
      <c r="C208" s="185"/>
      <c r="D208" s="185"/>
      <c r="E208" s="185"/>
      <c r="F208" s="185"/>
      <c r="G208" s="185"/>
      <c r="H208" s="186"/>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7"/>
      <c r="AU208" s="187"/>
      <c r="AV208" s="187"/>
      <c r="AW208" s="187"/>
      <c r="AX208" s="187"/>
      <c r="AY208" s="187"/>
      <c r="AZ208" s="187"/>
      <c r="BA208" s="187"/>
      <c r="BB208" s="187"/>
      <c r="BC208" s="187"/>
      <c r="BD208" s="187"/>
      <c r="BE208" s="187"/>
      <c r="BF208" s="187"/>
      <c r="BG208" s="187"/>
      <c r="BH208" s="187"/>
      <c r="BI208" s="187"/>
      <c r="BJ208" s="187"/>
      <c r="BK208" s="187"/>
      <c r="BL208" s="185"/>
      <c r="BM208" s="185"/>
      <c r="BN208" s="185"/>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row>
    <row r="209" spans="1:112">
      <c r="A209" s="185"/>
      <c r="B209" s="185"/>
      <c r="C209" s="185"/>
      <c r="D209" s="185"/>
      <c r="E209" s="185"/>
      <c r="F209" s="185"/>
      <c r="G209" s="185"/>
      <c r="H209" s="186"/>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7"/>
      <c r="AU209" s="187"/>
      <c r="AV209" s="187"/>
      <c r="AW209" s="187"/>
      <c r="AX209" s="187"/>
      <c r="AY209" s="187"/>
      <c r="AZ209" s="187"/>
      <c r="BA209" s="187"/>
      <c r="BB209" s="187"/>
      <c r="BC209" s="187"/>
      <c r="BD209" s="187"/>
      <c r="BE209" s="187"/>
      <c r="BF209" s="187"/>
      <c r="BG209" s="187"/>
      <c r="BH209" s="187"/>
      <c r="BI209" s="187"/>
      <c r="BJ209" s="187"/>
      <c r="BK209" s="187"/>
      <c r="BL209" s="185"/>
      <c r="BM209" s="185"/>
      <c r="BN209" s="185"/>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row>
    <row r="210" spans="1:112">
      <c r="A210" s="185"/>
      <c r="B210" s="185"/>
      <c r="C210" s="185"/>
      <c r="D210" s="185"/>
      <c r="E210" s="185"/>
      <c r="F210" s="185"/>
      <c r="G210" s="185"/>
      <c r="H210" s="186"/>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7"/>
      <c r="AU210" s="187"/>
      <c r="AV210" s="187"/>
      <c r="AW210" s="187"/>
      <c r="AX210" s="187"/>
      <c r="AY210" s="187"/>
      <c r="AZ210" s="187"/>
      <c r="BA210" s="187"/>
      <c r="BB210" s="187"/>
      <c r="BC210" s="187"/>
      <c r="BD210" s="187"/>
      <c r="BE210" s="187"/>
      <c r="BF210" s="187"/>
      <c r="BG210" s="187"/>
      <c r="BH210" s="187"/>
      <c r="BI210" s="187"/>
      <c r="BJ210" s="187"/>
      <c r="BK210" s="187"/>
      <c r="BL210" s="185"/>
      <c r="BM210" s="185"/>
      <c r="BN210" s="185"/>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row>
    <row r="211" spans="1:112">
      <c r="A211" s="185"/>
      <c r="B211" s="185"/>
      <c r="C211" s="185"/>
      <c r="D211" s="185"/>
      <c r="E211" s="185"/>
      <c r="F211" s="185"/>
      <c r="G211" s="185"/>
      <c r="H211" s="186"/>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7"/>
      <c r="AU211" s="187"/>
      <c r="AV211" s="187"/>
      <c r="AW211" s="187"/>
      <c r="AX211" s="187"/>
      <c r="AY211" s="187"/>
      <c r="AZ211" s="187"/>
      <c r="BA211" s="187"/>
      <c r="BB211" s="187"/>
      <c r="BC211" s="187"/>
      <c r="BD211" s="187"/>
      <c r="BE211" s="187"/>
      <c r="BF211" s="187"/>
      <c r="BG211" s="187"/>
      <c r="BH211" s="187"/>
      <c r="BI211" s="187"/>
      <c r="BJ211" s="187"/>
      <c r="BK211" s="187"/>
      <c r="BL211" s="185"/>
      <c r="BM211" s="185"/>
      <c r="BN211" s="185"/>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row>
    <row r="212" spans="1:112">
      <c r="A212" s="185"/>
      <c r="B212" s="185"/>
      <c r="C212" s="185"/>
      <c r="D212" s="185"/>
      <c r="E212" s="185"/>
      <c r="F212" s="185"/>
      <c r="G212" s="185"/>
      <c r="H212" s="186"/>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7"/>
      <c r="AU212" s="187"/>
      <c r="AV212" s="187"/>
      <c r="AW212" s="187"/>
      <c r="AX212" s="187"/>
      <c r="AY212" s="187"/>
      <c r="AZ212" s="187"/>
      <c r="BA212" s="187"/>
      <c r="BB212" s="187"/>
      <c r="BC212" s="187"/>
      <c r="BD212" s="187"/>
      <c r="BE212" s="187"/>
      <c r="BF212" s="187"/>
      <c r="BG212" s="187"/>
      <c r="BH212" s="187"/>
      <c r="BI212" s="187"/>
      <c r="BJ212" s="187"/>
      <c r="BK212" s="187"/>
      <c r="BL212" s="185"/>
      <c r="BM212" s="185"/>
      <c r="BN212" s="185"/>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row>
    <row r="213" spans="1:112">
      <c r="A213" s="185"/>
      <c r="B213" s="185"/>
      <c r="C213" s="185"/>
      <c r="D213" s="185"/>
      <c r="E213" s="185"/>
      <c r="F213" s="185"/>
      <c r="G213" s="185"/>
      <c r="H213" s="186"/>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7"/>
      <c r="AU213" s="187"/>
      <c r="AV213" s="187"/>
      <c r="AW213" s="187"/>
      <c r="AX213" s="187"/>
      <c r="AY213" s="187"/>
      <c r="AZ213" s="187"/>
      <c r="BA213" s="187"/>
      <c r="BB213" s="187"/>
      <c r="BC213" s="187"/>
      <c r="BD213" s="187"/>
      <c r="BE213" s="187"/>
      <c r="BF213" s="187"/>
      <c r="BG213" s="187"/>
      <c r="BH213" s="187"/>
      <c r="BI213" s="187"/>
      <c r="BJ213" s="187"/>
      <c r="BK213" s="187"/>
      <c r="BL213" s="185"/>
      <c r="BM213" s="185"/>
      <c r="BN213" s="185"/>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row>
    <row r="214" spans="1:112">
      <c r="A214" s="185"/>
      <c r="B214" s="185"/>
      <c r="C214" s="185"/>
      <c r="D214" s="185"/>
      <c r="E214" s="185"/>
      <c r="F214" s="185"/>
      <c r="G214" s="185"/>
      <c r="H214" s="186"/>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7"/>
      <c r="AU214" s="187"/>
      <c r="AV214" s="187"/>
      <c r="AW214" s="187"/>
      <c r="AX214" s="187"/>
      <c r="AY214" s="187"/>
      <c r="AZ214" s="187"/>
      <c r="BA214" s="187"/>
      <c r="BB214" s="187"/>
      <c r="BC214" s="187"/>
      <c r="BD214" s="187"/>
      <c r="BE214" s="187"/>
      <c r="BF214" s="187"/>
      <c r="BG214" s="187"/>
      <c r="BH214" s="187"/>
      <c r="BI214" s="187"/>
      <c r="BJ214" s="187"/>
      <c r="BK214" s="187"/>
      <c r="BL214" s="185"/>
      <c r="BM214" s="185"/>
      <c r="BN214" s="185"/>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row>
    <row r="215" spans="1:112">
      <c r="A215" s="185"/>
      <c r="B215" s="185"/>
      <c r="C215" s="185"/>
      <c r="D215" s="185"/>
      <c r="E215" s="185"/>
      <c r="F215" s="185"/>
      <c r="G215" s="185"/>
      <c r="H215" s="186"/>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7"/>
      <c r="AU215" s="187"/>
      <c r="AV215" s="187"/>
      <c r="AW215" s="187"/>
      <c r="AX215" s="187"/>
      <c r="AY215" s="187"/>
      <c r="AZ215" s="187"/>
      <c r="BA215" s="187"/>
      <c r="BB215" s="187"/>
      <c r="BC215" s="187"/>
      <c r="BD215" s="187"/>
      <c r="BE215" s="187"/>
      <c r="BF215" s="187"/>
      <c r="BG215" s="187"/>
      <c r="BH215" s="187"/>
      <c r="BI215" s="187"/>
      <c r="BJ215" s="187"/>
      <c r="BK215" s="187"/>
      <c r="BL215" s="185"/>
      <c r="BM215" s="185"/>
      <c r="BN215" s="185"/>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row>
    <row r="216" spans="1:112">
      <c r="A216" s="185"/>
      <c r="B216" s="185"/>
      <c r="C216" s="185"/>
      <c r="D216" s="185"/>
      <c r="E216" s="185"/>
      <c r="F216" s="185"/>
      <c r="G216" s="185"/>
      <c r="H216" s="186"/>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7"/>
      <c r="AU216" s="187"/>
      <c r="AV216" s="187"/>
      <c r="AW216" s="187"/>
      <c r="AX216" s="187"/>
      <c r="AY216" s="187"/>
      <c r="AZ216" s="187"/>
      <c r="BA216" s="187"/>
      <c r="BB216" s="187"/>
      <c r="BC216" s="187"/>
      <c r="BD216" s="187"/>
      <c r="BE216" s="187"/>
      <c r="BF216" s="187"/>
      <c r="BG216" s="187"/>
      <c r="BH216" s="187"/>
      <c r="BI216" s="187"/>
      <c r="BJ216" s="187"/>
      <c r="BK216" s="187"/>
      <c r="BL216" s="185"/>
      <c r="BM216" s="185"/>
      <c r="BN216" s="185"/>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row>
    <row r="217" spans="1:112">
      <c r="A217" s="185"/>
      <c r="B217" s="185"/>
      <c r="C217" s="185"/>
      <c r="D217" s="185"/>
      <c r="E217" s="185"/>
      <c r="F217" s="185"/>
      <c r="G217" s="185"/>
      <c r="H217" s="186"/>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7"/>
      <c r="AU217" s="187"/>
      <c r="AV217" s="187"/>
      <c r="AW217" s="187"/>
      <c r="AX217" s="187"/>
      <c r="AY217" s="187"/>
      <c r="AZ217" s="187"/>
      <c r="BA217" s="187"/>
      <c r="BB217" s="187"/>
      <c r="BC217" s="187"/>
      <c r="BD217" s="187"/>
      <c r="BE217" s="187"/>
      <c r="BF217" s="187"/>
      <c r="BG217" s="187"/>
      <c r="BH217" s="187"/>
      <c r="BI217" s="187"/>
      <c r="BJ217" s="187"/>
      <c r="BK217" s="187"/>
      <c r="BL217" s="185"/>
      <c r="BM217" s="185"/>
      <c r="BN217" s="185"/>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row>
    <row r="218" spans="1:112">
      <c r="A218" s="185"/>
      <c r="B218" s="185"/>
      <c r="C218" s="185"/>
      <c r="D218" s="185"/>
      <c r="E218" s="185"/>
      <c r="F218" s="185"/>
      <c r="G218" s="185"/>
      <c r="H218" s="186"/>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7"/>
      <c r="AU218" s="187"/>
      <c r="AV218" s="187"/>
      <c r="AW218" s="187"/>
      <c r="AX218" s="187"/>
      <c r="AY218" s="187"/>
      <c r="AZ218" s="187"/>
      <c r="BA218" s="187"/>
      <c r="BB218" s="187"/>
      <c r="BC218" s="187"/>
      <c r="BD218" s="187"/>
      <c r="BE218" s="187"/>
      <c r="BF218" s="187"/>
      <c r="BG218" s="187"/>
      <c r="BH218" s="187"/>
      <c r="BI218" s="187"/>
      <c r="BJ218" s="187"/>
      <c r="BK218" s="187"/>
      <c r="BL218" s="185"/>
      <c r="BM218" s="185"/>
      <c r="BN218" s="185"/>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row>
    <row r="219" spans="1:112">
      <c r="A219" s="185"/>
      <c r="B219" s="185"/>
      <c r="C219" s="185"/>
      <c r="D219" s="185"/>
      <c r="E219" s="185"/>
      <c r="F219" s="185"/>
      <c r="G219" s="185"/>
      <c r="H219" s="186"/>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7"/>
      <c r="AU219" s="187"/>
      <c r="AV219" s="187"/>
      <c r="AW219" s="187"/>
      <c r="AX219" s="187"/>
      <c r="AY219" s="187"/>
      <c r="AZ219" s="187"/>
      <c r="BA219" s="187"/>
      <c r="BB219" s="187"/>
      <c r="BC219" s="187"/>
      <c r="BD219" s="187"/>
      <c r="BE219" s="187"/>
      <c r="BF219" s="187"/>
      <c r="BG219" s="187"/>
      <c r="BH219" s="187"/>
      <c r="BI219" s="187"/>
      <c r="BJ219" s="187"/>
      <c r="BK219" s="187"/>
      <c r="BL219" s="185"/>
      <c r="BM219" s="185"/>
      <c r="BN219" s="185"/>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row>
    <row r="220" spans="1:112">
      <c r="A220" s="185"/>
      <c r="B220" s="185"/>
      <c r="C220" s="185"/>
      <c r="D220" s="185"/>
      <c r="E220" s="185"/>
      <c r="F220" s="185"/>
      <c r="G220" s="185"/>
      <c r="H220" s="186"/>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7"/>
      <c r="AU220" s="187"/>
      <c r="AV220" s="187"/>
      <c r="AW220" s="187"/>
      <c r="AX220" s="187"/>
      <c r="AY220" s="187"/>
      <c r="AZ220" s="187"/>
      <c r="BA220" s="187"/>
      <c r="BB220" s="187"/>
      <c r="BC220" s="187"/>
      <c r="BD220" s="187"/>
      <c r="BE220" s="187"/>
      <c r="BF220" s="187"/>
      <c r="BG220" s="187"/>
      <c r="BH220" s="187"/>
      <c r="BI220" s="187"/>
      <c r="BJ220" s="187"/>
      <c r="BK220" s="187"/>
      <c r="BL220" s="185"/>
      <c r="BM220" s="185"/>
      <c r="BN220" s="185"/>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row>
    <row r="221" spans="1:112">
      <c r="A221" s="185"/>
      <c r="B221" s="185"/>
      <c r="C221" s="185"/>
      <c r="D221" s="185"/>
      <c r="E221" s="185"/>
      <c r="F221" s="185"/>
      <c r="G221" s="185"/>
      <c r="H221" s="186"/>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7"/>
      <c r="AU221" s="187"/>
      <c r="AV221" s="187"/>
      <c r="AW221" s="187"/>
      <c r="AX221" s="187"/>
      <c r="AY221" s="187"/>
      <c r="AZ221" s="187"/>
      <c r="BA221" s="187"/>
      <c r="BB221" s="187"/>
      <c r="BC221" s="187"/>
      <c r="BD221" s="187"/>
      <c r="BE221" s="187"/>
      <c r="BF221" s="187"/>
      <c r="BG221" s="187"/>
      <c r="BH221" s="187"/>
      <c r="BI221" s="187"/>
      <c r="BJ221" s="187"/>
      <c r="BK221" s="187"/>
      <c r="BL221" s="185"/>
      <c r="BM221" s="185"/>
      <c r="BN221" s="185"/>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row>
    <row r="222" spans="1:112">
      <c r="A222" s="185"/>
      <c r="B222" s="185"/>
      <c r="C222" s="185"/>
      <c r="D222" s="185"/>
      <c r="E222" s="185"/>
      <c r="F222" s="185"/>
      <c r="G222" s="185"/>
      <c r="H222" s="186"/>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7"/>
      <c r="AU222" s="187"/>
      <c r="AV222" s="187"/>
      <c r="AW222" s="187"/>
      <c r="AX222" s="187"/>
      <c r="AY222" s="187"/>
      <c r="AZ222" s="187"/>
      <c r="BA222" s="187"/>
      <c r="BB222" s="187"/>
      <c r="BC222" s="187"/>
      <c r="BD222" s="187"/>
      <c r="BE222" s="187"/>
      <c r="BF222" s="187"/>
      <c r="BG222" s="187"/>
      <c r="BH222" s="187"/>
      <c r="BI222" s="187"/>
      <c r="BJ222" s="187"/>
      <c r="BK222" s="187"/>
      <c r="BL222" s="185"/>
      <c r="BM222" s="185"/>
      <c r="BN222" s="185"/>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row>
    <row r="223" spans="1:112">
      <c r="A223" s="185"/>
      <c r="B223" s="185"/>
      <c r="C223" s="185"/>
      <c r="D223" s="185"/>
      <c r="E223" s="185"/>
      <c r="F223" s="185"/>
      <c r="G223" s="185"/>
      <c r="H223" s="186"/>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7"/>
      <c r="AU223" s="187"/>
      <c r="AV223" s="187"/>
      <c r="AW223" s="187"/>
      <c r="AX223" s="187"/>
      <c r="AY223" s="187"/>
      <c r="AZ223" s="187"/>
      <c r="BA223" s="187"/>
      <c r="BB223" s="187"/>
      <c r="BC223" s="187"/>
      <c r="BD223" s="187"/>
      <c r="BE223" s="187"/>
      <c r="BF223" s="187"/>
      <c r="BG223" s="187"/>
      <c r="BH223" s="187"/>
      <c r="BI223" s="187"/>
      <c r="BJ223" s="187"/>
      <c r="BK223" s="187"/>
      <c r="BL223" s="185"/>
      <c r="BM223" s="185"/>
      <c r="BN223" s="185"/>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row>
    <row r="224" spans="1:112">
      <c r="A224" s="185"/>
      <c r="B224" s="185"/>
      <c r="C224" s="185"/>
      <c r="D224" s="185"/>
      <c r="E224" s="185"/>
      <c r="F224" s="185"/>
      <c r="G224" s="185"/>
      <c r="H224" s="186"/>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7"/>
      <c r="AU224" s="187"/>
      <c r="AV224" s="187"/>
      <c r="AW224" s="187"/>
      <c r="AX224" s="187"/>
      <c r="AY224" s="187"/>
      <c r="AZ224" s="187"/>
      <c r="BA224" s="187"/>
      <c r="BB224" s="187"/>
      <c r="BC224" s="187"/>
      <c r="BD224" s="187"/>
      <c r="BE224" s="187"/>
      <c r="BF224" s="187"/>
      <c r="BG224" s="187"/>
      <c r="BH224" s="187"/>
      <c r="BI224" s="187"/>
      <c r="BJ224" s="187"/>
      <c r="BK224" s="187"/>
      <c r="BL224" s="185"/>
      <c r="BM224" s="185"/>
      <c r="BN224" s="185"/>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row>
    <row r="225" spans="1:112">
      <c r="A225" s="185"/>
      <c r="B225" s="185"/>
      <c r="C225" s="185"/>
      <c r="D225" s="185"/>
      <c r="E225" s="185"/>
      <c r="F225" s="185"/>
      <c r="G225" s="185"/>
      <c r="H225" s="186"/>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7"/>
      <c r="AU225" s="187"/>
      <c r="AV225" s="187"/>
      <c r="AW225" s="187"/>
      <c r="AX225" s="187"/>
      <c r="AY225" s="187"/>
      <c r="AZ225" s="187"/>
      <c r="BA225" s="187"/>
      <c r="BB225" s="187"/>
      <c r="BC225" s="187"/>
      <c r="BD225" s="187"/>
      <c r="BE225" s="187"/>
      <c r="BF225" s="187"/>
      <c r="BG225" s="187"/>
      <c r="BH225" s="187"/>
      <c r="BI225" s="187"/>
      <c r="BJ225" s="187"/>
      <c r="BK225" s="187"/>
      <c r="BL225" s="185"/>
      <c r="BM225" s="185"/>
      <c r="BN225" s="185"/>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row>
    <row r="226" spans="1:112">
      <c r="A226" s="185"/>
      <c r="B226" s="185"/>
      <c r="C226" s="185"/>
      <c r="D226" s="185"/>
      <c r="E226" s="185"/>
      <c r="F226" s="185"/>
      <c r="G226" s="185"/>
      <c r="H226" s="186"/>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7"/>
      <c r="AU226" s="187"/>
      <c r="AV226" s="187"/>
      <c r="AW226" s="187"/>
      <c r="AX226" s="187"/>
      <c r="AY226" s="187"/>
      <c r="AZ226" s="187"/>
      <c r="BA226" s="187"/>
      <c r="BB226" s="187"/>
      <c r="BC226" s="187"/>
      <c r="BD226" s="187"/>
      <c r="BE226" s="187"/>
      <c r="BF226" s="187"/>
      <c r="BG226" s="187"/>
      <c r="BH226" s="187"/>
      <c r="BI226" s="187"/>
      <c r="BJ226" s="187"/>
      <c r="BK226" s="187"/>
      <c r="BL226" s="185"/>
      <c r="BM226" s="185"/>
      <c r="BN226" s="185"/>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row>
    <row r="227" spans="1:112">
      <c r="A227" s="185"/>
      <c r="B227" s="185"/>
      <c r="C227" s="185"/>
      <c r="D227" s="185"/>
      <c r="E227" s="185"/>
      <c r="F227" s="185"/>
      <c r="G227" s="185"/>
      <c r="H227" s="186"/>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7"/>
      <c r="AU227" s="187"/>
      <c r="AV227" s="187"/>
      <c r="AW227" s="187"/>
      <c r="AX227" s="187"/>
      <c r="AY227" s="187"/>
      <c r="AZ227" s="187"/>
      <c r="BA227" s="187"/>
      <c r="BB227" s="187"/>
      <c r="BC227" s="187"/>
      <c r="BD227" s="187"/>
      <c r="BE227" s="187"/>
      <c r="BF227" s="187"/>
      <c r="BG227" s="187"/>
      <c r="BH227" s="187"/>
      <c r="BI227" s="187"/>
      <c r="BJ227" s="187"/>
      <c r="BK227" s="187"/>
      <c r="BL227" s="185"/>
      <c r="BM227" s="185"/>
      <c r="BN227" s="185"/>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row>
    <row r="228" spans="1:112">
      <c r="A228" s="185"/>
      <c r="B228" s="185"/>
      <c r="C228" s="185"/>
      <c r="D228" s="185"/>
      <c r="E228" s="185"/>
      <c r="F228" s="185"/>
      <c r="G228" s="185"/>
      <c r="H228" s="186"/>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7"/>
      <c r="AU228" s="187"/>
      <c r="AV228" s="187"/>
      <c r="AW228" s="187"/>
      <c r="AX228" s="187"/>
      <c r="AY228" s="187"/>
      <c r="AZ228" s="187"/>
      <c r="BA228" s="187"/>
      <c r="BB228" s="187"/>
      <c r="BC228" s="187"/>
      <c r="BD228" s="187"/>
      <c r="BE228" s="187"/>
      <c r="BF228" s="187"/>
      <c r="BG228" s="187"/>
      <c r="BH228" s="187"/>
      <c r="BI228" s="187"/>
      <c r="BJ228" s="187"/>
      <c r="BK228" s="187"/>
      <c r="BL228" s="185"/>
      <c r="BM228" s="185"/>
      <c r="BN228" s="185"/>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row>
    <row r="229" spans="1:112">
      <c r="A229" s="185"/>
      <c r="B229" s="185"/>
      <c r="C229" s="185"/>
      <c r="D229" s="185"/>
      <c r="E229" s="185"/>
      <c r="F229" s="185"/>
      <c r="G229" s="185"/>
      <c r="H229" s="186"/>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7"/>
      <c r="AU229" s="187"/>
      <c r="AV229" s="187"/>
      <c r="AW229" s="187"/>
      <c r="AX229" s="187"/>
      <c r="AY229" s="187"/>
      <c r="AZ229" s="187"/>
      <c r="BA229" s="187"/>
      <c r="BB229" s="187"/>
      <c r="BC229" s="187"/>
      <c r="BD229" s="187"/>
      <c r="BE229" s="187"/>
      <c r="BF229" s="187"/>
      <c r="BG229" s="187"/>
      <c r="BH229" s="187"/>
      <c r="BI229" s="187"/>
      <c r="BJ229" s="187"/>
      <c r="BK229" s="187"/>
      <c r="BL229" s="185"/>
      <c r="BM229" s="185"/>
      <c r="BN229" s="185"/>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row>
    <row r="230" spans="1:112">
      <c r="A230" s="185"/>
      <c r="B230" s="185"/>
      <c r="C230" s="185"/>
      <c r="D230" s="185"/>
      <c r="E230" s="185"/>
      <c r="F230" s="185"/>
      <c r="G230" s="185"/>
      <c r="H230" s="186"/>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7"/>
      <c r="AU230" s="187"/>
      <c r="AV230" s="187"/>
      <c r="AW230" s="187"/>
      <c r="AX230" s="187"/>
      <c r="AY230" s="187"/>
      <c r="AZ230" s="187"/>
      <c r="BA230" s="187"/>
      <c r="BB230" s="187"/>
      <c r="BC230" s="187"/>
      <c r="BD230" s="187"/>
      <c r="BE230" s="187"/>
      <c r="BF230" s="187"/>
      <c r="BG230" s="187"/>
      <c r="BH230" s="187"/>
      <c r="BI230" s="187"/>
      <c r="BJ230" s="187"/>
      <c r="BK230" s="187"/>
      <c r="BL230" s="185"/>
      <c r="BM230" s="185"/>
      <c r="BN230" s="185"/>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row>
    <row r="231" spans="1:112">
      <c r="A231" s="185"/>
      <c r="B231" s="185"/>
      <c r="C231" s="185"/>
      <c r="D231" s="185"/>
      <c r="E231" s="185"/>
      <c r="F231" s="185"/>
      <c r="G231" s="185"/>
      <c r="H231" s="186"/>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7"/>
      <c r="AU231" s="187"/>
      <c r="AV231" s="187"/>
      <c r="AW231" s="187"/>
      <c r="AX231" s="187"/>
      <c r="AY231" s="187"/>
      <c r="AZ231" s="187"/>
      <c r="BA231" s="187"/>
      <c r="BB231" s="187"/>
      <c r="BC231" s="187"/>
      <c r="BD231" s="187"/>
      <c r="BE231" s="187"/>
      <c r="BF231" s="187"/>
      <c r="BG231" s="187"/>
      <c r="BH231" s="187"/>
      <c r="BI231" s="187"/>
      <c r="BJ231" s="187"/>
      <c r="BK231" s="187"/>
      <c r="BL231" s="185"/>
      <c r="BM231" s="185"/>
      <c r="BN231" s="185"/>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row>
    <row r="232" spans="1:112">
      <c r="A232" s="185"/>
      <c r="B232" s="185"/>
      <c r="C232" s="185"/>
      <c r="D232" s="185"/>
      <c r="E232" s="185"/>
      <c r="F232" s="185"/>
      <c r="G232" s="185"/>
      <c r="H232" s="186"/>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7"/>
      <c r="AU232" s="187"/>
      <c r="AV232" s="187"/>
      <c r="AW232" s="187"/>
      <c r="AX232" s="187"/>
      <c r="AY232" s="187"/>
      <c r="AZ232" s="187"/>
      <c r="BA232" s="187"/>
      <c r="BB232" s="187"/>
      <c r="BC232" s="187"/>
      <c r="BD232" s="187"/>
      <c r="BE232" s="187"/>
      <c r="BF232" s="187"/>
      <c r="BG232" s="187"/>
      <c r="BH232" s="187"/>
      <c r="BI232" s="187"/>
      <c r="BJ232" s="187"/>
      <c r="BK232" s="187"/>
      <c r="BL232" s="185"/>
      <c r="BM232" s="185"/>
      <c r="BN232" s="185"/>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row>
    <row r="233" spans="1:112">
      <c r="A233" s="185"/>
      <c r="B233" s="185"/>
      <c r="C233" s="185"/>
      <c r="D233" s="185"/>
      <c r="E233" s="185"/>
      <c r="F233" s="185"/>
      <c r="G233" s="185"/>
      <c r="H233" s="186"/>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7"/>
      <c r="AU233" s="187"/>
      <c r="AV233" s="187"/>
      <c r="AW233" s="187"/>
      <c r="AX233" s="187"/>
      <c r="AY233" s="187"/>
      <c r="AZ233" s="187"/>
      <c r="BA233" s="187"/>
      <c r="BB233" s="187"/>
      <c r="BC233" s="187"/>
      <c r="BD233" s="187"/>
      <c r="BE233" s="187"/>
      <c r="BF233" s="187"/>
      <c r="BG233" s="187"/>
      <c r="BH233" s="187"/>
      <c r="BI233" s="187"/>
      <c r="BJ233" s="187"/>
      <c r="BK233" s="187"/>
      <c r="BL233" s="185"/>
      <c r="BM233" s="185"/>
      <c r="BN233" s="185"/>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row>
    <row r="234" spans="1:112">
      <c r="A234" s="185"/>
      <c r="B234" s="185"/>
      <c r="C234" s="185"/>
      <c r="D234" s="185"/>
      <c r="E234" s="185"/>
      <c r="F234" s="185"/>
      <c r="G234" s="185"/>
      <c r="H234" s="186"/>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7"/>
      <c r="AU234" s="187"/>
      <c r="AV234" s="187"/>
      <c r="AW234" s="187"/>
      <c r="AX234" s="187"/>
      <c r="AY234" s="187"/>
      <c r="AZ234" s="187"/>
      <c r="BA234" s="187"/>
      <c r="BB234" s="187"/>
      <c r="BC234" s="187"/>
      <c r="BD234" s="187"/>
      <c r="BE234" s="187"/>
      <c r="BF234" s="187"/>
      <c r="BG234" s="187"/>
      <c r="BH234" s="187"/>
      <c r="BI234" s="187"/>
      <c r="BJ234" s="187"/>
      <c r="BK234" s="187"/>
      <c r="BL234" s="185"/>
      <c r="BM234" s="185"/>
      <c r="BN234" s="185"/>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row>
    <row r="235" spans="1:112">
      <c r="A235" s="185"/>
      <c r="B235" s="185"/>
      <c r="C235" s="185"/>
      <c r="D235" s="185"/>
      <c r="E235" s="185"/>
      <c r="F235" s="185"/>
      <c r="G235" s="185"/>
      <c r="H235" s="186"/>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7"/>
      <c r="AU235" s="187"/>
      <c r="AV235" s="187"/>
      <c r="AW235" s="187"/>
      <c r="AX235" s="187"/>
      <c r="AY235" s="187"/>
      <c r="AZ235" s="187"/>
      <c r="BA235" s="187"/>
      <c r="BB235" s="187"/>
      <c r="BC235" s="187"/>
      <c r="BD235" s="187"/>
      <c r="BE235" s="187"/>
      <c r="BF235" s="187"/>
      <c r="BG235" s="187"/>
      <c r="BH235" s="187"/>
      <c r="BI235" s="187"/>
      <c r="BJ235" s="187"/>
      <c r="BK235" s="187"/>
      <c r="BL235" s="185"/>
      <c r="BM235" s="185"/>
      <c r="BN235" s="185"/>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row>
    <row r="236" spans="1:112">
      <c r="A236" s="185"/>
      <c r="B236" s="185"/>
      <c r="C236" s="185"/>
      <c r="D236" s="185"/>
      <c r="E236" s="185"/>
      <c r="F236" s="185"/>
      <c r="G236" s="185"/>
      <c r="H236" s="186"/>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7"/>
      <c r="AU236" s="187"/>
      <c r="AV236" s="187"/>
      <c r="AW236" s="187"/>
      <c r="AX236" s="187"/>
      <c r="AY236" s="187"/>
      <c r="AZ236" s="187"/>
      <c r="BA236" s="187"/>
      <c r="BB236" s="187"/>
      <c r="BC236" s="187"/>
      <c r="BD236" s="187"/>
      <c r="BE236" s="187"/>
      <c r="BF236" s="187"/>
      <c r="BG236" s="187"/>
      <c r="BH236" s="187"/>
      <c r="BI236" s="187"/>
      <c r="BJ236" s="187"/>
      <c r="BK236" s="187"/>
      <c r="BL236" s="185"/>
      <c r="BM236" s="185"/>
      <c r="BN236" s="185"/>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row>
    <row r="237" spans="1:112">
      <c r="A237" s="185"/>
      <c r="B237" s="185"/>
      <c r="C237" s="185"/>
      <c r="D237" s="185"/>
      <c r="E237" s="185"/>
      <c r="F237" s="185"/>
      <c r="G237" s="185"/>
      <c r="H237" s="186"/>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7"/>
      <c r="AU237" s="187"/>
      <c r="AV237" s="187"/>
      <c r="AW237" s="187"/>
      <c r="AX237" s="187"/>
      <c r="AY237" s="187"/>
      <c r="AZ237" s="187"/>
      <c r="BA237" s="187"/>
      <c r="BB237" s="187"/>
      <c r="BC237" s="187"/>
      <c r="BD237" s="187"/>
      <c r="BE237" s="187"/>
      <c r="BF237" s="187"/>
      <c r="BG237" s="187"/>
      <c r="BH237" s="187"/>
      <c r="BI237" s="187"/>
      <c r="BJ237" s="187"/>
      <c r="BK237" s="187"/>
      <c r="BL237" s="185"/>
      <c r="BM237" s="185"/>
      <c r="BN237" s="185"/>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row>
    <row r="238" spans="1:112">
      <c r="A238" s="185"/>
      <c r="B238" s="185"/>
      <c r="C238" s="185"/>
      <c r="D238" s="185"/>
      <c r="E238" s="185"/>
      <c r="F238" s="185"/>
      <c r="G238" s="185"/>
      <c r="H238" s="186"/>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7"/>
      <c r="AU238" s="187"/>
      <c r="AV238" s="187"/>
      <c r="AW238" s="187"/>
      <c r="AX238" s="187"/>
      <c r="AY238" s="187"/>
      <c r="AZ238" s="187"/>
      <c r="BA238" s="187"/>
      <c r="BB238" s="187"/>
      <c r="BC238" s="187"/>
      <c r="BD238" s="187"/>
      <c r="BE238" s="187"/>
      <c r="BF238" s="187"/>
      <c r="BG238" s="187"/>
      <c r="BH238" s="187"/>
      <c r="BI238" s="187"/>
      <c r="BJ238" s="187"/>
      <c r="BK238" s="187"/>
      <c r="BL238" s="185"/>
      <c r="BM238" s="185"/>
      <c r="BN238" s="185"/>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row>
    <row r="239" spans="1:112">
      <c r="A239" s="185"/>
      <c r="B239" s="185"/>
      <c r="C239" s="185"/>
      <c r="D239" s="185"/>
      <c r="E239" s="185"/>
      <c r="F239" s="185"/>
      <c r="G239" s="185"/>
      <c r="H239" s="186"/>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7"/>
      <c r="AU239" s="187"/>
      <c r="AV239" s="187"/>
      <c r="AW239" s="187"/>
      <c r="AX239" s="187"/>
      <c r="AY239" s="187"/>
      <c r="AZ239" s="187"/>
      <c r="BA239" s="187"/>
      <c r="BB239" s="187"/>
      <c r="BC239" s="187"/>
      <c r="BD239" s="187"/>
      <c r="BE239" s="187"/>
      <c r="BF239" s="187"/>
      <c r="BG239" s="187"/>
      <c r="BH239" s="187"/>
      <c r="BI239" s="187"/>
      <c r="BJ239" s="187"/>
      <c r="BK239" s="187"/>
      <c r="BL239" s="185"/>
      <c r="BM239" s="185"/>
      <c r="BN239" s="185"/>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row>
    <row r="240" spans="1:112">
      <c r="A240" s="185"/>
      <c r="B240" s="185"/>
      <c r="C240" s="185"/>
      <c r="D240" s="185"/>
      <c r="E240" s="185"/>
      <c r="F240" s="185"/>
      <c r="G240" s="185"/>
      <c r="H240" s="186"/>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7"/>
      <c r="AU240" s="187"/>
      <c r="AV240" s="187"/>
      <c r="AW240" s="187"/>
      <c r="AX240" s="187"/>
      <c r="AY240" s="187"/>
      <c r="AZ240" s="187"/>
      <c r="BA240" s="187"/>
      <c r="BB240" s="187"/>
      <c r="BC240" s="187"/>
      <c r="BD240" s="187"/>
      <c r="BE240" s="187"/>
      <c r="BF240" s="187"/>
      <c r="BG240" s="187"/>
      <c r="BH240" s="187"/>
      <c r="BI240" s="187"/>
      <c r="BJ240" s="187"/>
      <c r="BK240" s="187"/>
      <c r="BL240" s="185"/>
      <c r="BM240" s="185"/>
      <c r="BN240" s="185"/>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row>
    <row r="241" spans="1:112">
      <c r="A241" s="185"/>
      <c r="B241" s="185"/>
      <c r="C241" s="185"/>
      <c r="D241" s="185"/>
      <c r="E241" s="185"/>
      <c r="F241" s="185"/>
      <c r="G241" s="185"/>
      <c r="H241" s="186"/>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7"/>
      <c r="AU241" s="187"/>
      <c r="AV241" s="187"/>
      <c r="AW241" s="187"/>
      <c r="AX241" s="187"/>
      <c r="AY241" s="187"/>
      <c r="AZ241" s="187"/>
      <c r="BA241" s="187"/>
      <c r="BB241" s="187"/>
      <c r="BC241" s="187"/>
      <c r="BD241" s="187"/>
      <c r="BE241" s="187"/>
      <c r="BF241" s="187"/>
      <c r="BG241" s="187"/>
      <c r="BH241" s="187"/>
      <c r="BI241" s="187"/>
      <c r="BJ241" s="187"/>
      <c r="BK241" s="187"/>
      <c r="BL241" s="185"/>
      <c r="BM241" s="185"/>
      <c r="BN241" s="185"/>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row>
    <row r="242" spans="1:112">
      <c r="A242" s="185"/>
      <c r="B242" s="185"/>
      <c r="C242" s="185"/>
      <c r="D242" s="185"/>
      <c r="E242" s="185"/>
      <c r="F242" s="185"/>
      <c r="G242" s="185"/>
      <c r="H242" s="186"/>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7"/>
      <c r="AU242" s="187"/>
      <c r="AV242" s="187"/>
      <c r="AW242" s="187"/>
      <c r="AX242" s="187"/>
      <c r="AY242" s="187"/>
      <c r="AZ242" s="187"/>
      <c r="BA242" s="187"/>
      <c r="BB242" s="187"/>
      <c r="BC242" s="187"/>
      <c r="BD242" s="187"/>
      <c r="BE242" s="187"/>
      <c r="BF242" s="187"/>
      <c r="BG242" s="187"/>
      <c r="BH242" s="187"/>
      <c r="BI242" s="187"/>
      <c r="BJ242" s="187"/>
      <c r="BK242" s="187"/>
      <c r="BL242" s="185"/>
      <c r="BM242" s="185"/>
      <c r="BN242" s="185"/>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row>
    <row r="243" spans="1:112">
      <c r="A243" s="185"/>
      <c r="B243" s="185"/>
      <c r="C243" s="185"/>
      <c r="D243" s="185"/>
      <c r="E243" s="185"/>
      <c r="F243" s="185"/>
      <c r="G243" s="185"/>
      <c r="H243" s="186"/>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7"/>
      <c r="AU243" s="187"/>
      <c r="AV243" s="187"/>
      <c r="AW243" s="187"/>
      <c r="AX243" s="187"/>
      <c r="AY243" s="187"/>
      <c r="AZ243" s="187"/>
      <c r="BA243" s="187"/>
      <c r="BB243" s="187"/>
      <c r="BC243" s="187"/>
      <c r="BD243" s="187"/>
      <c r="BE243" s="187"/>
      <c r="BF243" s="187"/>
      <c r="BG243" s="187"/>
      <c r="BH243" s="187"/>
      <c r="BI243" s="187"/>
      <c r="BJ243" s="187"/>
      <c r="BK243" s="187"/>
      <c r="BL243" s="185"/>
      <c r="BM243" s="185"/>
      <c r="BN243" s="185"/>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row>
    <row r="244" spans="1:112">
      <c r="A244" s="185"/>
      <c r="B244" s="185"/>
      <c r="C244" s="185"/>
      <c r="D244" s="185"/>
      <c r="E244" s="185"/>
      <c r="F244" s="185"/>
      <c r="G244" s="185"/>
      <c r="H244" s="186"/>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7"/>
      <c r="AU244" s="187"/>
      <c r="AV244" s="187"/>
      <c r="AW244" s="187"/>
      <c r="AX244" s="187"/>
      <c r="AY244" s="187"/>
      <c r="AZ244" s="187"/>
      <c r="BA244" s="187"/>
      <c r="BB244" s="187"/>
      <c r="BC244" s="187"/>
      <c r="BD244" s="187"/>
      <c r="BE244" s="187"/>
      <c r="BF244" s="187"/>
      <c r="BG244" s="187"/>
      <c r="BH244" s="187"/>
      <c r="BI244" s="187"/>
      <c r="BJ244" s="187"/>
      <c r="BK244" s="187"/>
      <c r="BL244" s="185"/>
      <c r="BM244" s="185"/>
      <c r="BN244" s="185"/>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row>
    <row r="245" spans="1:112">
      <c r="A245" s="185"/>
      <c r="B245" s="185"/>
      <c r="C245" s="185"/>
      <c r="D245" s="185"/>
      <c r="E245" s="185"/>
      <c r="F245" s="185"/>
      <c r="G245" s="185"/>
      <c r="H245" s="186"/>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7"/>
      <c r="AU245" s="187"/>
      <c r="AV245" s="187"/>
      <c r="AW245" s="187"/>
      <c r="AX245" s="187"/>
      <c r="AY245" s="187"/>
      <c r="AZ245" s="187"/>
      <c r="BA245" s="187"/>
      <c r="BB245" s="187"/>
      <c r="BC245" s="187"/>
      <c r="BD245" s="187"/>
      <c r="BE245" s="187"/>
      <c r="BF245" s="187"/>
      <c r="BG245" s="187"/>
      <c r="BH245" s="187"/>
      <c r="BI245" s="187"/>
      <c r="BJ245" s="187"/>
      <c r="BK245" s="187"/>
      <c r="BL245" s="185"/>
      <c r="BM245" s="185"/>
      <c r="BN245" s="185"/>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row>
    <row r="246" spans="1:112">
      <c r="A246" s="185"/>
      <c r="B246" s="185"/>
      <c r="C246" s="185"/>
      <c r="D246" s="185"/>
      <c r="E246" s="185"/>
      <c r="F246" s="185"/>
      <c r="G246" s="185"/>
      <c r="H246" s="186"/>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7"/>
      <c r="AU246" s="187"/>
      <c r="AV246" s="187"/>
      <c r="AW246" s="187"/>
      <c r="AX246" s="187"/>
      <c r="AY246" s="187"/>
      <c r="AZ246" s="187"/>
      <c r="BA246" s="187"/>
      <c r="BB246" s="187"/>
      <c r="BC246" s="187"/>
      <c r="BD246" s="187"/>
      <c r="BE246" s="187"/>
      <c r="BF246" s="187"/>
      <c r="BG246" s="187"/>
      <c r="BH246" s="187"/>
      <c r="BI246" s="187"/>
      <c r="BJ246" s="187"/>
      <c r="BK246" s="187"/>
      <c r="BL246" s="185"/>
      <c r="BM246" s="185"/>
      <c r="BN246" s="185"/>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row>
    <row r="247" spans="1:112">
      <c r="A247" s="185"/>
      <c r="B247" s="185"/>
      <c r="C247" s="185"/>
      <c r="D247" s="185"/>
      <c r="E247" s="185"/>
      <c r="F247" s="185"/>
      <c r="G247" s="185"/>
      <c r="H247" s="186"/>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7"/>
      <c r="AU247" s="187"/>
      <c r="AV247" s="187"/>
      <c r="AW247" s="187"/>
      <c r="AX247" s="187"/>
      <c r="AY247" s="187"/>
      <c r="AZ247" s="187"/>
      <c r="BA247" s="187"/>
      <c r="BB247" s="187"/>
      <c r="BC247" s="187"/>
      <c r="BD247" s="187"/>
      <c r="BE247" s="187"/>
      <c r="BF247" s="187"/>
      <c r="BG247" s="187"/>
      <c r="BH247" s="187"/>
      <c r="BI247" s="187"/>
      <c r="BJ247" s="187"/>
      <c r="BK247" s="187"/>
      <c r="BL247" s="185"/>
      <c r="BM247" s="185"/>
      <c r="BN247" s="185"/>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row>
    <row r="248" spans="1:112">
      <c r="A248" s="185"/>
      <c r="B248" s="185"/>
      <c r="C248" s="185"/>
      <c r="D248" s="185"/>
      <c r="E248" s="185"/>
      <c r="F248" s="185"/>
      <c r="G248" s="185"/>
      <c r="H248" s="186"/>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7"/>
      <c r="AU248" s="187"/>
      <c r="AV248" s="187"/>
      <c r="AW248" s="187"/>
      <c r="AX248" s="187"/>
      <c r="AY248" s="187"/>
      <c r="AZ248" s="187"/>
      <c r="BA248" s="187"/>
      <c r="BB248" s="187"/>
      <c r="BC248" s="187"/>
      <c r="BD248" s="187"/>
      <c r="BE248" s="187"/>
      <c r="BF248" s="187"/>
      <c r="BG248" s="187"/>
      <c r="BH248" s="187"/>
      <c r="BI248" s="187"/>
      <c r="BJ248" s="187"/>
      <c r="BK248" s="187"/>
      <c r="BL248" s="185"/>
      <c r="BM248" s="185"/>
      <c r="BN248" s="185"/>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row>
    <row r="249" spans="1:112">
      <c r="A249" s="185"/>
      <c r="B249" s="185"/>
      <c r="C249" s="185"/>
      <c r="D249" s="185"/>
      <c r="E249" s="185"/>
      <c r="F249" s="185"/>
      <c r="G249" s="185"/>
      <c r="H249" s="186"/>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7"/>
      <c r="AU249" s="187"/>
      <c r="AV249" s="187"/>
      <c r="AW249" s="187"/>
      <c r="AX249" s="187"/>
      <c r="AY249" s="187"/>
      <c r="AZ249" s="187"/>
      <c r="BA249" s="187"/>
      <c r="BB249" s="187"/>
      <c r="BC249" s="187"/>
      <c r="BD249" s="187"/>
      <c r="BE249" s="187"/>
      <c r="BF249" s="187"/>
      <c r="BG249" s="187"/>
      <c r="BH249" s="187"/>
      <c r="BI249" s="187"/>
      <c r="BJ249" s="187"/>
      <c r="BK249" s="187"/>
      <c r="BL249" s="185"/>
      <c r="BM249" s="185"/>
      <c r="BN249" s="185"/>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row>
    <row r="250" spans="1:112">
      <c r="A250" s="185"/>
      <c r="B250" s="185"/>
      <c r="C250" s="185"/>
      <c r="D250" s="185"/>
      <c r="E250" s="185"/>
      <c r="F250" s="185"/>
      <c r="G250" s="185"/>
      <c r="H250" s="186"/>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7"/>
      <c r="AU250" s="187"/>
      <c r="AV250" s="187"/>
      <c r="AW250" s="187"/>
      <c r="AX250" s="187"/>
      <c r="AY250" s="187"/>
      <c r="AZ250" s="187"/>
      <c r="BA250" s="187"/>
      <c r="BB250" s="187"/>
      <c r="BC250" s="187"/>
      <c r="BD250" s="187"/>
      <c r="BE250" s="187"/>
      <c r="BF250" s="187"/>
      <c r="BG250" s="187"/>
      <c r="BH250" s="187"/>
      <c r="BI250" s="187"/>
      <c r="BJ250" s="187"/>
      <c r="BK250" s="187"/>
      <c r="BL250" s="185"/>
      <c r="BM250" s="185"/>
      <c r="BN250" s="185"/>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row>
    <row r="251" spans="1:112">
      <c r="A251" s="185"/>
      <c r="B251" s="185"/>
      <c r="C251" s="185"/>
      <c r="D251" s="185"/>
      <c r="E251" s="185"/>
      <c r="F251" s="185"/>
      <c r="G251" s="185"/>
      <c r="H251" s="186"/>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7"/>
      <c r="AU251" s="187"/>
      <c r="AV251" s="187"/>
      <c r="AW251" s="187"/>
      <c r="AX251" s="187"/>
      <c r="AY251" s="187"/>
      <c r="AZ251" s="187"/>
      <c r="BA251" s="187"/>
      <c r="BB251" s="187"/>
      <c r="BC251" s="187"/>
      <c r="BD251" s="187"/>
      <c r="BE251" s="187"/>
      <c r="BF251" s="187"/>
      <c r="BG251" s="187"/>
      <c r="BH251" s="187"/>
      <c r="BI251" s="187"/>
      <c r="BJ251" s="187"/>
      <c r="BK251" s="187"/>
      <c r="BL251" s="185"/>
      <c r="BM251" s="185"/>
      <c r="BN251" s="185"/>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row>
    <row r="252" spans="1:112">
      <c r="A252" s="185"/>
      <c r="B252" s="185"/>
      <c r="C252" s="185"/>
      <c r="D252" s="185"/>
      <c r="E252" s="185"/>
      <c r="F252" s="185"/>
      <c r="G252" s="185"/>
      <c r="H252" s="186"/>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7"/>
      <c r="AU252" s="187"/>
      <c r="AV252" s="187"/>
      <c r="AW252" s="187"/>
      <c r="AX252" s="187"/>
      <c r="AY252" s="187"/>
      <c r="AZ252" s="187"/>
      <c r="BA252" s="187"/>
      <c r="BB252" s="187"/>
      <c r="BC252" s="187"/>
      <c r="BD252" s="187"/>
      <c r="BE252" s="187"/>
      <c r="BF252" s="187"/>
      <c r="BG252" s="187"/>
      <c r="BH252" s="187"/>
      <c r="BI252" s="187"/>
      <c r="BJ252" s="187"/>
      <c r="BK252" s="187"/>
      <c r="BL252" s="185"/>
      <c r="BM252" s="185"/>
      <c r="BN252" s="185"/>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row>
    <row r="253" spans="1:112">
      <c r="A253" s="185"/>
      <c r="B253" s="185"/>
      <c r="C253" s="185"/>
      <c r="D253" s="185"/>
      <c r="E253" s="185"/>
      <c r="F253" s="185"/>
      <c r="G253" s="185"/>
      <c r="H253" s="186"/>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7"/>
      <c r="AU253" s="187"/>
      <c r="AV253" s="187"/>
      <c r="AW253" s="187"/>
      <c r="AX253" s="187"/>
      <c r="AY253" s="187"/>
      <c r="AZ253" s="187"/>
      <c r="BA253" s="187"/>
      <c r="BB253" s="187"/>
      <c r="BC253" s="187"/>
      <c r="BD253" s="187"/>
      <c r="BE253" s="187"/>
      <c r="BF253" s="187"/>
      <c r="BG253" s="187"/>
      <c r="BH253" s="187"/>
      <c r="BI253" s="187"/>
      <c r="BJ253" s="187"/>
      <c r="BK253" s="187"/>
      <c r="BL253" s="185"/>
      <c r="BM253" s="185"/>
      <c r="BN253" s="185"/>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row>
    <row r="254" spans="1:112">
      <c r="A254" s="185"/>
      <c r="B254" s="185"/>
      <c r="C254" s="185"/>
      <c r="D254" s="185"/>
      <c r="E254" s="185"/>
      <c r="F254" s="185"/>
      <c r="G254" s="185"/>
      <c r="H254" s="186"/>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7"/>
      <c r="AU254" s="187"/>
      <c r="AV254" s="187"/>
      <c r="AW254" s="187"/>
      <c r="AX254" s="187"/>
      <c r="AY254" s="187"/>
      <c r="AZ254" s="187"/>
      <c r="BA254" s="187"/>
      <c r="BB254" s="187"/>
      <c r="BC254" s="187"/>
      <c r="BD254" s="187"/>
      <c r="BE254" s="187"/>
      <c r="BF254" s="187"/>
      <c r="BG254" s="187"/>
      <c r="BH254" s="187"/>
      <c r="BI254" s="187"/>
      <c r="BJ254" s="187"/>
      <c r="BK254" s="187"/>
      <c r="BL254" s="185"/>
      <c r="BM254" s="185"/>
      <c r="BN254" s="185"/>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row>
    <row r="255" spans="1:112">
      <c r="A255" s="185"/>
      <c r="B255" s="185"/>
      <c r="C255" s="185"/>
      <c r="D255" s="185"/>
      <c r="E255" s="185"/>
      <c r="F255" s="185"/>
      <c r="G255" s="185"/>
      <c r="H255" s="186"/>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7"/>
      <c r="AU255" s="187"/>
      <c r="AV255" s="187"/>
      <c r="AW255" s="187"/>
      <c r="AX255" s="187"/>
      <c r="AY255" s="187"/>
      <c r="AZ255" s="187"/>
      <c r="BA255" s="187"/>
      <c r="BB255" s="187"/>
      <c r="BC255" s="187"/>
      <c r="BD255" s="187"/>
      <c r="BE255" s="187"/>
      <c r="BF255" s="187"/>
      <c r="BG255" s="187"/>
      <c r="BH255" s="187"/>
      <c r="BI255" s="187"/>
      <c r="BJ255" s="187"/>
      <c r="BK255" s="187"/>
      <c r="BL255" s="185"/>
      <c r="BM255" s="185"/>
      <c r="BN255" s="185"/>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row>
    <row r="256" spans="1:112">
      <c r="A256" s="185"/>
      <c r="B256" s="185"/>
      <c r="C256" s="185"/>
      <c r="D256" s="185"/>
      <c r="E256" s="185"/>
      <c r="F256" s="185"/>
      <c r="G256" s="185"/>
      <c r="H256" s="186"/>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7"/>
      <c r="AU256" s="187"/>
      <c r="AV256" s="187"/>
      <c r="AW256" s="187"/>
      <c r="AX256" s="187"/>
      <c r="AY256" s="187"/>
      <c r="AZ256" s="187"/>
      <c r="BA256" s="187"/>
      <c r="BB256" s="187"/>
      <c r="BC256" s="187"/>
      <c r="BD256" s="187"/>
      <c r="BE256" s="187"/>
      <c r="BF256" s="187"/>
      <c r="BG256" s="187"/>
      <c r="BH256" s="187"/>
      <c r="BI256" s="187"/>
      <c r="BJ256" s="187"/>
      <c r="BK256" s="187"/>
      <c r="BL256" s="185"/>
      <c r="BM256" s="185"/>
      <c r="BN256" s="185"/>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row>
    <row r="257" spans="1:112">
      <c r="A257" s="185"/>
      <c r="B257" s="185"/>
      <c r="C257" s="185"/>
      <c r="D257" s="185"/>
      <c r="E257" s="185"/>
      <c r="F257" s="185"/>
      <c r="G257" s="185"/>
      <c r="H257" s="186"/>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7"/>
      <c r="AU257" s="187"/>
      <c r="AV257" s="187"/>
      <c r="AW257" s="187"/>
      <c r="AX257" s="187"/>
      <c r="AY257" s="187"/>
      <c r="AZ257" s="187"/>
      <c r="BA257" s="187"/>
      <c r="BB257" s="187"/>
      <c r="BC257" s="187"/>
      <c r="BD257" s="187"/>
      <c r="BE257" s="187"/>
      <c r="BF257" s="187"/>
      <c r="BG257" s="187"/>
      <c r="BH257" s="187"/>
      <c r="BI257" s="187"/>
      <c r="BJ257" s="187"/>
      <c r="BK257" s="187"/>
      <c r="BL257" s="185"/>
      <c r="BM257" s="185"/>
      <c r="BN257" s="185"/>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row>
    <row r="258" spans="1:112">
      <c r="A258" s="185"/>
      <c r="B258" s="185"/>
      <c r="C258" s="185"/>
      <c r="D258" s="185"/>
      <c r="E258" s="185"/>
      <c r="F258" s="185"/>
      <c r="G258" s="185"/>
      <c r="H258" s="186"/>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7"/>
      <c r="AU258" s="187"/>
      <c r="AV258" s="187"/>
      <c r="AW258" s="187"/>
      <c r="AX258" s="187"/>
      <c r="AY258" s="187"/>
      <c r="AZ258" s="187"/>
      <c r="BA258" s="187"/>
      <c r="BB258" s="187"/>
      <c r="BC258" s="187"/>
      <c r="BD258" s="187"/>
      <c r="BE258" s="187"/>
      <c r="BF258" s="187"/>
      <c r="BG258" s="187"/>
      <c r="BH258" s="187"/>
      <c r="BI258" s="187"/>
      <c r="BJ258" s="187"/>
      <c r="BK258" s="187"/>
      <c r="BL258" s="185"/>
      <c r="BM258" s="185"/>
      <c r="BN258" s="185"/>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row>
    <row r="259" spans="1:112">
      <c r="A259" s="185"/>
      <c r="B259" s="185"/>
      <c r="C259" s="185"/>
      <c r="D259" s="185"/>
      <c r="E259" s="185"/>
      <c r="F259" s="185"/>
      <c r="G259" s="185"/>
      <c r="H259" s="186"/>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7"/>
      <c r="AU259" s="187"/>
      <c r="AV259" s="187"/>
      <c r="AW259" s="187"/>
      <c r="AX259" s="187"/>
      <c r="AY259" s="187"/>
      <c r="AZ259" s="187"/>
      <c r="BA259" s="187"/>
      <c r="BB259" s="187"/>
      <c r="BC259" s="187"/>
      <c r="BD259" s="187"/>
      <c r="BE259" s="187"/>
      <c r="BF259" s="187"/>
      <c r="BG259" s="187"/>
      <c r="BH259" s="187"/>
      <c r="BI259" s="187"/>
      <c r="BJ259" s="187"/>
      <c r="BK259" s="187"/>
      <c r="BL259" s="185"/>
      <c r="BM259" s="185"/>
      <c r="BN259" s="185"/>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row>
    <row r="260" spans="1:112">
      <c r="A260" s="185"/>
      <c r="B260" s="185"/>
      <c r="C260" s="185"/>
      <c r="D260" s="185"/>
      <c r="E260" s="185"/>
      <c r="F260" s="185"/>
      <c r="G260" s="185"/>
      <c r="H260" s="186"/>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185"/>
      <c r="AR260" s="185"/>
      <c r="AS260" s="185"/>
      <c r="AT260" s="187"/>
      <c r="AU260" s="187"/>
      <c r="AV260" s="187"/>
      <c r="AW260" s="187"/>
      <c r="AX260" s="187"/>
      <c r="AY260" s="187"/>
      <c r="AZ260" s="187"/>
      <c r="BA260" s="187"/>
      <c r="BB260" s="187"/>
      <c r="BC260" s="187"/>
      <c r="BD260" s="187"/>
      <c r="BE260" s="187"/>
      <c r="BF260" s="187"/>
      <c r="BG260" s="187"/>
      <c r="BH260" s="187"/>
      <c r="BI260" s="187"/>
      <c r="BJ260" s="187"/>
      <c r="BK260" s="187"/>
      <c r="BL260" s="185"/>
      <c r="BM260" s="185"/>
      <c r="BN260" s="185"/>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row>
    <row r="261" spans="1:112">
      <c r="A261" s="185"/>
      <c r="B261" s="185"/>
      <c r="C261" s="185"/>
      <c r="D261" s="185"/>
      <c r="E261" s="185"/>
      <c r="F261" s="185"/>
      <c r="G261" s="185"/>
      <c r="H261" s="186"/>
      <c r="I261" s="185"/>
      <c r="J261" s="185"/>
      <c r="K261" s="185"/>
      <c r="L261" s="185"/>
      <c r="M261" s="185"/>
      <c r="N261" s="185"/>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185"/>
      <c r="AR261" s="185"/>
      <c r="AS261" s="185"/>
      <c r="AT261" s="187"/>
      <c r="AU261" s="187"/>
      <c r="AV261" s="187"/>
      <c r="AW261" s="187"/>
      <c r="AX261" s="187"/>
      <c r="AY261" s="187"/>
      <c r="AZ261" s="187"/>
      <c r="BA261" s="187"/>
      <c r="BB261" s="187"/>
      <c r="BC261" s="187"/>
      <c r="BD261" s="187"/>
      <c r="BE261" s="187"/>
      <c r="BF261" s="187"/>
      <c r="BG261" s="187"/>
      <c r="BH261" s="187"/>
      <c r="BI261" s="187"/>
      <c r="BJ261" s="187"/>
      <c r="BK261" s="187"/>
      <c r="BL261" s="185"/>
      <c r="BM261" s="185"/>
      <c r="BN261" s="185"/>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row>
    <row r="262" spans="1:112">
      <c r="A262" s="185"/>
      <c r="B262" s="185"/>
      <c r="C262" s="185"/>
      <c r="D262" s="185"/>
      <c r="E262" s="185"/>
      <c r="F262" s="185"/>
      <c r="G262" s="185"/>
      <c r="H262" s="186"/>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c r="AG262" s="185"/>
      <c r="AH262" s="185"/>
      <c r="AI262" s="185"/>
      <c r="AJ262" s="185"/>
      <c r="AK262" s="185"/>
      <c r="AL262" s="185"/>
      <c r="AM262" s="185"/>
      <c r="AN262" s="185"/>
      <c r="AO262" s="185"/>
      <c r="AP262" s="185"/>
      <c r="AQ262" s="185"/>
      <c r="AR262" s="185"/>
      <c r="AS262" s="185"/>
      <c r="AT262" s="187"/>
      <c r="AU262" s="187"/>
      <c r="AV262" s="187"/>
      <c r="AW262" s="187"/>
      <c r="AX262" s="187"/>
      <c r="AY262" s="187"/>
      <c r="AZ262" s="187"/>
      <c r="BA262" s="187"/>
      <c r="BB262" s="187"/>
      <c r="BC262" s="187"/>
      <c r="BD262" s="187"/>
      <c r="BE262" s="187"/>
      <c r="BF262" s="187"/>
      <c r="BG262" s="187"/>
      <c r="BH262" s="187"/>
      <c r="BI262" s="187"/>
      <c r="BJ262" s="187"/>
      <c r="BK262" s="187"/>
      <c r="BL262" s="185"/>
      <c r="BM262" s="185"/>
      <c r="BN262" s="185"/>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row>
    <row r="263" spans="1:112">
      <c r="A263" s="185"/>
      <c r="B263" s="185"/>
      <c r="C263" s="185"/>
      <c r="D263" s="185"/>
      <c r="E263" s="185"/>
      <c r="F263" s="185"/>
      <c r="G263" s="185"/>
      <c r="H263" s="186"/>
      <c r="I263" s="185"/>
      <c r="J263" s="185"/>
      <c r="K263" s="185"/>
      <c r="L263" s="185"/>
      <c r="M263" s="185"/>
      <c r="N263" s="185"/>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185"/>
      <c r="AR263" s="185"/>
      <c r="AS263" s="185"/>
      <c r="AT263" s="187"/>
      <c r="AU263" s="187"/>
      <c r="AV263" s="187"/>
      <c r="AW263" s="187"/>
      <c r="AX263" s="187"/>
      <c r="AY263" s="187"/>
      <c r="AZ263" s="187"/>
      <c r="BA263" s="187"/>
      <c r="BB263" s="187"/>
      <c r="BC263" s="187"/>
      <c r="BD263" s="187"/>
      <c r="BE263" s="187"/>
      <c r="BF263" s="187"/>
      <c r="BG263" s="187"/>
      <c r="BH263" s="187"/>
      <c r="BI263" s="187"/>
      <c r="BJ263" s="187"/>
      <c r="BK263" s="187"/>
      <c r="BL263" s="185"/>
      <c r="BM263" s="185"/>
      <c r="BN263" s="185"/>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row>
    <row r="264" spans="1:112">
      <c r="A264" s="185"/>
      <c r="B264" s="185"/>
      <c r="C264" s="185"/>
      <c r="D264" s="185"/>
      <c r="E264" s="185"/>
      <c r="F264" s="185"/>
      <c r="G264" s="185"/>
      <c r="H264" s="186"/>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c r="AG264" s="185"/>
      <c r="AH264" s="185"/>
      <c r="AI264" s="185"/>
      <c r="AJ264" s="185"/>
      <c r="AK264" s="185"/>
      <c r="AL264" s="185"/>
      <c r="AM264" s="185"/>
      <c r="AN264" s="185"/>
      <c r="AO264" s="185"/>
      <c r="AP264" s="185"/>
      <c r="AQ264" s="185"/>
      <c r="AR264" s="185"/>
      <c r="AS264" s="185"/>
      <c r="AT264" s="187"/>
      <c r="AU264" s="187"/>
      <c r="AV264" s="187"/>
      <c r="AW264" s="187"/>
      <c r="AX264" s="187"/>
      <c r="AY264" s="187"/>
      <c r="AZ264" s="187"/>
      <c r="BA264" s="187"/>
      <c r="BB264" s="187"/>
      <c r="BC264" s="187"/>
      <c r="BD264" s="187"/>
      <c r="BE264" s="187"/>
      <c r="BF264" s="187"/>
      <c r="BG264" s="187"/>
      <c r="BH264" s="187"/>
      <c r="BI264" s="187"/>
      <c r="BJ264" s="187"/>
      <c r="BK264" s="187"/>
      <c r="BL264" s="185"/>
      <c r="BM264" s="185"/>
      <c r="BN264" s="185"/>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row>
    <row r="265" spans="1:112">
      <c r="A265" s="185"/>
      <c r="B265" s="185"/>
      <c r="C265" s="185"/>
      <c r="D265" s="185"/>
      <c r="E265" s="185"/>
      <c r="F265" s="185"/>
      <c r="G265" s="185"/>
      <c r="H265" s="186"/>
      <c r="I265" s="185"/>
      <c r="J265" s="185"/>
      <c r="K265" s="185"/>
      <c r="L265" s="185"/>
      <c r="M265" s="185"/>
      <c r="N265" s="185"/>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185"/>
      <c r="AR265" s="185"/>
      <c r="AS265" s="185"/>
      <c r="AT265" s="187"/>
      <c r="AU265" s="187"/>
      <c r="AV265" s="187"/>
      <c r="AW265" s="187"/>
      <c r="AX265" s="187"/>
      <c r="AY265" s="187"/>
      <c r="AZ265" s="187"/>
      <c r="BA265" s="187"/>
      <c r="BB265" s="187"/>
      <c r="BC265" s="187"/>
      <c r="BD265" s="187"/>
      <c r="BE265" s="187"/>
      <c r="BF265" s="187"/>
      <c r="BG265" s="187"/>
      <c r="BH265" s="187"/>
      <c r="BI265" s="187"/>
      <c r="BJ265" s="187"/>
      <c r="BK265" s="187"/>
      <c r="BL265" s="185"/>
      <c r="BM265" s="185"/>
      <c r="BN265" s="185"/>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row>
    <row r="266" spans="1:112">
      <c r="A266" s="185"/>
      <c r="B266" s="185"/>
      <c r="C266" s="185"/>
      <c r="D266" s="185"/>
      <c r="E266" s="185"/>
      <c r="F266" s="185"/>
      <c r="G266" s="185"/>
      <c r="H266" s="186"/>
      <c r="I266" s="185"/>
      <c r="J266" s="185"/>
      <c r="K266" s="185"/>
      <c r="L266" s="185"/>
      <c r="M266" s="185"/>
      <c r="N266" s="185"/>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185"/>
      <c r="AR266" s="185"/>
      <c r="AS266" s="185"/>
      <c r="AT266" s="187"/>
      <c r="AU266" s="187"/>
      <c r="AV266" s="187"/>
      <c r="AW266" s="187"/>
      <c r="AX266" s="187"/>
      <c r="AY266" s="187"/>
      <c r="AZ266" s="187"/>
      <c r="BA266" s="187"/>
      <c r="BB266" s="187"/>
      <c r="BC266" s="187"/>
      <c r="BD266" s="187"/>
      <c r="BE266" s="187"/>
      <c r="BF266" s="187"/>
      <c r="BG266" s="187"/>
      <c r="BH266" s="187"/>
      <c r="BI266" s="187"/>
      <c r="BJ266" s="187"/>
      <c r="BK266" s="187"/>
      <c r="BL266" s="185"/>
      <c r="BM266" s="185"/>
      <c r="BN266" s="185"/>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row>
    <row r="267" spans="1:112">
      <c r="A267" s="185"/>
      <c r="B267" s="185"/>
      <c r="C267" s="185"/>
      <c r="D267" s="185"/>
      <c r="E267" s="185"/>
      <c r="F267" s="185"/>
      <c r="G267" s="185"/>
      <c r="H267" s="186"/>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185"/>
      <c r="AR267" s="185"/>
      <c r="AS267" s="185"/>
      <c r="AT267" s="187"/>
      <c r="AU267" s="187"/>
      <c r="AV267" s="187"/>
      <c r="AW267" s="187"/>
      <c r="AX267" s="187"/>
      <c r="AY267" s="187"/>
      <c r="AZ267" s="187"/>
      <c r="BA267" s="187"/>
      <c r="BB267" s="187"/>
      <c r="BC267" s="187"/>
      <c r="BD267" s="187"/>
      <c r="BE267" s="187"/>
      <c r="BF267" s="187"/>
      <c r="BG267" s="187"/>
      <c r="BH267" s="187"/>
      <c r="BI267" s="187"/>
      <c r="BJ267" s="187"/>
      <c r="BK267" s="187"/>
      <c r="BL267" s="185"/>
      <c r="BM267" s="185"/>
      <c r="BN267" s="185"/>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row>
    <row r="268" spans="1:112">
      <c r="A268" s="185"/>
      <c r="B268" s="185"/>
      <c r="C268" s="185"/>
      <c r="D268" s="185"/>
      <c r="E268" s="185"/>
      <c r="F268" s="185"/>
      <c r="G268" s="185"/>
      <c r="H268" s="186"/>
      <c r="I268" s="185"/>
      <c r="J268" s="185"/>
      <c r="K268" s="185"/>
      <c r="L268" s="185"/>
      <c r="M268" s="185"/>
      <c r="N268" s="185"/>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185"/>
      <c r="AR268" s="185"/>
      <c r="AS268" s="185"/>
      <c r="AT268" s="187"/>
      <c r="AU268" s="187"/>
      <c r="AV268" s="187"/>
      <c r="AW268" s="187"/>
      <c r="AX268" s="187"/>
      <c r="AY268" s="187"/>
      <c r="AZ268" s="187"/>
      <c r="BA268" s="187"/>
      <c r="BB268" s="187"/>
      <c r="BC268" s="187"/>
      <c r="BD268" s="187"/>
      <c r="BE268" s="187"/>
      <c r="BF268" s="187"/>
      <c r="BG268" s="187"/>
      <c r="BH268" s="187"/>
      <c r="BI268" s="187"/>
      <c r="BJ268" s="187"/>
      <c r="BK268" s="187"/>
      <c r="BL268" s="185"/>
      <c r="BM268" s="185"/>
      <c r="BN268" s="185"/>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row>
    <row r="269" spans="1:112">
      <c r="A269" s="185"/>
      <c r="B269" s="185"/>
      <c r="C269" s="185"/>
      <c r="D269" s="185"/>
      <c r="E269" s="185"/>
      <c r="F269" s="185"/>
      <c r="G269" s="185"/>
      <c r="H269" s="186"/>
      <c r="I269" s="185"/>
      <c r="J269" s="185"/>
      <c r="K269" s="185"/>
      <c r="L269" s="185"/>
      <c r="M269" s="185"/>
      <c r="N269" s="185"/>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185"/>
      <c r="AR269" s="185"/>
      <c r="AS269" s="185"/>
      <c r="AT269" s="187"/>
      <c r="AU269" s="187"/>
      <c r="AV269" s="187"/>
      <c r="AW269" s="187"/>
      <c r="AX269" s="187"/>
      <c r="AY269" s="187"/>
      <c r="AZ269" s="187"/>
      <c r="BA269" s="187"/>
      <c r="BB269" s="187"/>
      <c r="BC269" s="187"/>
      <c r="BD269" s="187"/>
      <c r="BE269" s="187"/>
      <c r="BF269" s="187"/>
      <c r="BG269" s="187"/>
      <c r="BH269" s="187"/>
      <c r="BI269" s="187"/>
      <c r="BJ269" s="187"/>
      <c r="BK269" s="187"/>
      <c r="BL269" s="185"/>
      <c r="BM269" s="185"/>
      <c r="BN269" s="185"/>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row>
    <row r="270" spans="1:112">
      <c r="A270" s="185"/>
      <c r="B270" s="185"/>
      <c r="C270" s="185"/>
      <c r="D270" s="185"/>
      <c r="E270" s="185"/>
      <c r="F270" s="185"/>
      <c r="G270" s="185"/>
      <c r="H270" s="186"/>
      <c r="I270" s="185"/>
      <c r="J270" s="185"/>
      <c r="K270" s="185"/>
      <c r="L270" s="185"/>
      <c r="M270" s="185"/>
      <c r="N270" s="185"/>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185"/>
      <c r="AR270" s="185"/>
      <c r="AS270" s="185"/>
      <c r="AT270" s="187"/>
      <c r="AU270" s="187"/>
      <c r="AV270" s="187"/>
      <c r="AW270" s="187"/>
      <c r="AX270" s="187"/>
      <c r="AY270" s="187"/>
      <c r="AZ270" s="187"/>
      <c r="BA270" s="187"/>
      <c r="BB270" s="187"/>
      <c r="BC270" s="187"/>
      <c r="BD270" s="187"/>
      <c r="BE270" s="187"/>
      <c r="BF270" s="187"/>
      <c r="BG270" s="187"/>
      <c r="BH270" s="187"/>
      <c r="BI270" s="187"/>
      <c r="BJ270" s="187"/>
      <c r="BK270" s="187"/>
      <c r="BL270" s="185"/>
      <c r="BM270" s="185"/>
      <c r="BN270" s="185"/>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row>
    <row r="271" spans="1:112">
      <c r="A271" s="185"/>
      <c r="B271" s="185"/>
      <c r="C271" s="185"/>
      <c r="D271" s="185"/>
      <c r="E271" s="185"/>
      <c r="F271" s="185"/>
      <c r="G271" s="185"/>
      <c r="H271" s="186"/>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7"/>
      <c r="AU271" s="187"/>
      <c r="AV271" s="187"/>
      <c r="AW271" s="187"/>
      <c r="AX271" s="187"/>
      <c r="AY271" s="187"/>
      <c r="AZ271" s="187"/>
      <c r="BA271" s="187"/>
      <c r="BB271" s="187"/>
      <c r="BC271" s="187"/>
      <c r="BD271" s="187"/>
      <c r="BE271" s="187"/>
      <c r="BF271" s="187"/>
      <c r="BG271" s="187"/>
      <c r="BH271" s="187"/>
      <c r="BI271" s="187"/>
      <c r="BJ271" s="187"/>
      <c r="BK271" s="187"/>
      <c r="BL271" s="185"/>
      <c r="BM271" s="185"/>
      <c r="BN271" s="185"/>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row>
    <row r="272" spans="1:112">
      <c r="A272" s="185"/>
      <c r="B272" s="185"/>
      <c r="C272" s="185"/>
      <c r="D272" s="185"/>
      <c r="E272" s="185"/>
      <c r="F272" s="185"/>
      <c r="G272" s="185"/>
      <c r="H272" s="186"/>
      <c r="I272" s="185"/>
      <c r="J272" s="185"/>
      <c r="K272" s="185"/>
      <c r="L272" s="185"/>
      <c r="M272" s="185"/>
      <c r="N272" s="185"/>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7"/>
      <c r="AU272" s="187"/>
      <c r="AV272" s="187"/>
      <c r="AW272" s="187"/>
      <c r="AX272" s="187"/>
      <c r="AY272" s="187"/>
      <c r="AZ272" s="187"/>
      <c r="BA272" s="187"/>
      <c r="BB272" s="187"/>
      <c r="BC272" s="187"/>
      <c r="BD272" s="187"/>
      <c r="BE272" s="187"/>
      <c r="BF272" s="187"/>
      <c r="BG272" s="187"/>
      <c r="BH272" s="187"/>
      <c r="BI272" s="187"/>
      <c r="BJ272" s="187"/>
      <c r="BK272" s="187"/>
      <c r="BL272" s="185"/>
      <c r="BM272" s="185"/>
      <c r="BN272" s="185"/>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row>
    <row r="273" spans="1:112">
      <c r="A273" s="185"/>
      <c r="B273" s="185"/>
      <c r="C273" s="185"/>
      <c r="D273" s="185"/>
      <c r="E273" s="185"/>
      <c r="F273" s="185"/>
      <c r="G273" s="185"/>
      <c r="H273" s="186"/>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7"/>
      <c r="AU273" s="187"/>
      <c r="AV273" s="187"/>
      <c r="AW273" s="187"/>
      <c r="AX273" s="187"/>
      <c r="AY273" s="187"/>
      <c r="AZ273" s="187"/>
      <c r="BA273" s="187"/>
      <c r="BB273" s="187"/>
      <c r="BC273" s="187"/>
      <c r="BD273" s="187"/>
      <c r="BE273" s="187"/>
      <c r="BF273" s="187"/>
      <c r="BG273" s="187"/>
      <c r="BH273" s="187"/>
      <c r="BI273" s="187"/>
      <c r="BJ273" s="187"/>
      <c r="BK273" s="187"/>
      <c r="BL273" s="185"/>
      <c r="BM273" s="185"/>
      <c r="BN273" s="185"/>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row>
    <row r="274" spans="1:112">
      <c r="A274" s="185"/>
      <c r="B274" s="185"/>
      <c r="C274" s="185"/>
      <c r="D274" s="185"/>
      <c r="E274" s="185"/>
      <c r="F274" s="185"/>
      <c r="G274" s="185"/>
      <c r="H274" s="186"/>
      <c r="I274" s="185"/>
      <c r="J274" s="185"/>
      <c r="K274" s="185"/>
      <c r="L274" s="185"/>
      <c r="M274" s="185"/>
      <c r="N274" s="185"/>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185"/>
      <c r="AR274" s="185"/>
      <c r="AS274" s="185"/>
      <c r="AT274" s="187"/>
      <c r="AU274" s="187"/>
      <c r="AV274" s="187"/>
      <c r="AW274" s="187"/>
      <c r="AX274" s="187"/>
      <c r="AY274" s="187"/>
      <c r="AZ274" s="187"/>
      <c r="BA274" s="187"/>
      <c r="BB274" s="187"/>
      <c r="BC274" s="187"/>
      <c r="BD274" s="187"/>
      <c r="BE274" s="187"/>
      <c r="BF274" s="187"/>
      <c r="BG274" s="187"/>
      <c r="BH274" s="187"/>
      <c r="BI274" s="187"/>
      <c r="BJ274" s="187"/>
      <c r="BK274" s="187"/>
      <c r="BL274" s="185"/>
      <c r="BM274" s="185"/>
      <c r="BN274" s="185"/>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row>
    <row r="275" spans="1:112">
      <c r="A275" s="185"/>
      <c r="B275" s="185"/>
      <c r="C275" s="185"/>
      <c r="D275" s="185"/>
      <c r="E275" s="185"/>
      <c r="F275" s="185"/>
      <c r="G275" s="185"/>
      <c r="H275" s="186"/>
      <c r="I275" s="185"/>
      <c r="J275" s="185"/>
      <c r="K275" s="185"/>
      <c r="L275" s="185"/>
      <c r="M275" s="185"/>
      <c r="N275" s="185"/>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5"/>
      <c r="AQ275" s="185"/>
      <c r="AR275" s="185"/>
      <c r="AS275" s="185"/>
      <c r="AT275" s="187"/>
      <c r="AU275" s="187"/>
      <c r="AV275" s="187"/>
      <c r="AW275" s="187"/>
      <c r="AX275" s="187"/>
      <c r="AY275" s="187"/>
      <c r="AZ275" s="187"/>
      <c r="BA275" s="187"/>
      <c r="BB275" s="187"/>
      <c r="BC275" s="187"/>
      <c r="BD275" s="187"/>
      <c r="BE275" s="187"/>
      <c r="BF275" s="187"/>
      <c r="BG275" s="187"/>
      <c r="BH275" s="187"/>
      <c r="BI275" s="187"/>
      <c r="BJ275" s="187"/>
      <c r="BK275" s="187"/>
      <c r="BL275" s="185"/>
      <c r="BM275" s="185"/>
      <c r="BN275" s="185"/>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row>
    <row r="276" spans="1:112">
      <c r="A276" s="185"/>
      <c r="B276" s="185"/>
      <c r="C276" s="185"/>
      <c r="D276" s="185"/>
      <c r="E276" s="185"/>
      <c r="F276" s="185"/>
      <c r="G276" s="185"/>
      <c r="H276" s="186"/>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185"/>
      <c r="AR276" s="185"/>
      <c r="AS276" s="185"/>
      <c r="AT276" s="187"/>
      <c r="AU276" s="187"/>
      <c r="AV276" s="187"/>
      <c r="AW276" s="187"/>
      <c r="AX276" s="187"/>
      <c r="AY276" s="187"/>
      <c r="AZ276" s="187"/>
      <c r="BA276" s="187"/>
      <c r="BB276" s="187"/>
      <c r="BC276" s="187"/>
      <c r="BD276" s="187"/>
      <c r="BE276" s="187"/>
      <c r="BF276" s="187"/>
      <c r="BG276" s="187"/>
      <c r="BH276" s="187"/>
      <c r="BI276" s="187"/>
      <c r="BJ276" s="187"/>
      <c r="BK276" s="187"/>
      <c r="BL276" s="185"/>
      <c r="BM276" s="185"/>
      <c r="BN276" s="185"/>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row>
    <row r="277" spans="1:112">
      <c r="A277" s="185"/>
      <c r="B277" s="185"/>
      <c r="C277" s="185"/>
      <c r="D277" s="185"/>
      <c r="E277" s="185"/>
      <c r="F277" s="185"/>
      <c r="G277" s="185"/>
      <c r="H277" s="186"/>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185"/>
      <c r="AR277" s="185"/>
      <c r="AS277" s="185"/>
      <c r="AT277" s="187"/>
      <c r="AU277" s="187"/>
      <c r="AV277" s="187"/>
      <c r="AW277" s="187"/>
      <c r="AX277" s="187"/>
      <c r="AY277" s="187"/>
      <c r="AZ277" s="187"/>
      <c r="BA277" s="187"/>
      <c r="BB277" s="187"/>
      <c r="BC277" s="187"/>
      <c r="BD277" s="187"/>
      <c r="BE277" s="187"/>
      <c r="BF277" s="187"/>
      <c r="BG277" s="187"/>
      <c r="BH277" s="187"/>
      <c r="BI277" s="187"/>
      <c r="BJ277" s="187"/>
      <c r="BK277" s="187"/>
      <c r="BL277" s="185"/>
      <c r="BM277" s="185"/>
      <c r="BN277" s="185"/>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row>
    <row r="278" spans="1:112">
      <c r="A278" s="185"/>
      <c r="B278" s="185"/>
      <c r="C278" s="185"/>
      <c r="D278" s="185"/>
      <c r="E278" s="185"/>
      <c r="F278" s="185"/>
      <c r="G278" s="185"/>
      <c r="H278" s="186"/>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185"/>
      <c r="AR278" s="185"/>
      <c r="AS278" s="185"/>
      <c r="AT278" s="187"/>
      <c r="AU278" s="187"/>
      <c r="AV278" s="187"/>
      <c r="AW278" s="187"/>
      <c r="AX278" s="187"/>
      <c r="AY278" s="187"/>
      <c r="AZ278" s="187"/>
      <c r="BA278" s="187"/>
      <c r="BB278" s="187"/>
      <c r="BC278" s="187"/>
      <c r="BD278" s="187"/>
      <c r="BE278" s="187"/>
      <c r="BF278" s="187"/>
      <c r="BG278" s="187"/>
      <c r="BH278" s="187"/>
      <c r="BI278" s="187"/>
      <c r="BJ278" s="187"/>
      <c r="BK278" s="187"/>
      <c r="BL278" s="185"/>
      <c r="BM278" s="185"/>
      <c r="BN278" s="185"/>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row>
    <row r="279" spans="1:112">
      <c r="A279" s="185"/>
      <c r="B279" s="185"/>
      <c r="C279" s="185"/>
      <c r="D279" s="185"/>
      <c r="E279" s="185"/>
      <c r="F279" s="185"/>
      <c r="G279" s="185"/>
      <c r="H279" s="186"/>
      <c r="I279" s="185"/>
      <c r="J279" s="185"/>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185"/>
      <c r="AR279" s="185"/>
      <c r="AS279" s="185"/>
      <c r="AT279" s="187"/>
      <c r="AU279" s="187"/>
      <c r="AV279" s="187"/>
      <c r="AW279" s="187"/>
      <c r="AX279" s="187"/>
      <c r="AY279" s="187"/>
      <c r="AZ279" s="187"/>
      <c r="BA279" s="187"/>
      <c r="BB279" s="187"/>
      <c r="BC279" s="187"/>
      <c r="BD279" s="187"/>
      <c r="BE279" s="187"/>
      <c r="BF279" s="187"/>
      <c r="BG279" s="187"/>
      <c r="BH279" s="187"/>
      <c r="BI279" s="187"/>
      <c r="BJ279" s="187"/>
      <c r="BK279" s="187"/>
      <c r="BL279" s="185"/>
      <c r="BM279" s="185"/>
      <c r="BN279" s="185"/>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row>
    <row r="280" spans="1:112">
      <c r="A280" s="185"/>
      <c r="B280" s="185"/>
      <c r="C280" s="185"/>
      <c r="D280" s="185"/>
      <c r="E280" s="185"/>
      <c r="F280" s="185"/>
      <c r="G280" s="185"/>
      <c r="H280" s="186"/>
      <c r="I280" s="185"/>
      <c r="J280" s="185"/>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185"/>
      <c r="AR280" s="185"/>
      <c r="AS280" s="185"/>
      <c r="AT280" s="187"/>
      <c r="AU280" s="187"/>
      <c r="AV280" s="187"/>
      <c r="AW280" s="187"/>
      <c r="AX280" s="187"/>
      <c r="AY280" s="187"/>
      <c r="AZ280" s="187"/>
      <c r="BA280" s="187"/>
      <c r="BB280" s="187"/>
      <c r="BC280" s="187"/>
      <c r="BD280" s="187"/>
      <c r="BE280" s="187"/>
      <c r="BF280" s="187"/>
      <c r="BG280" s="187"/>
      <c r="BH280" s="187"/>
      <c r="BI280" s="187"/>
      <c r="BJ280" s="187"/>
      <c r="BK280" s="187"/>
      <c r="BL280" s="185"/>
      <c r="BM280" s="185"/>
      <c r="BN280" s="185"/>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row>
    <row r="281" spans="1:112">
      <c r="A281" s="185"/>
      <c r="B281" s="185"/>
      <c r="C281" s="185"/>
      <c r="D281" s="185"/>
      <c r="E281" s="185"/>
      <c r="F281" s="185"/>
      <c r="G281" s="185"/>
      <c r="H281" s="186"/>
      <c r="I281" s="185"/>
      <c r="J281" s="185"/>
      <c r="K281" s="185"/>
      <c r="L281" s="185"/>
      <c r="M281" s="185"/>
      <c r="N281" s="185"/>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185"/>
      <c r="AR281" s="185"/>
      <c r="AS281" s="185"/>
      <c r="AT281" s="187"/>
      <c r="AU281" s="187"/>
      <c r="AV281" s="187"/>
      <c r="AW281" s="187"/>
      <c r="AX281" s="187"/>
      <c r="AY281" s="187"/>
      <c r="AZ281" s="187"/>
      <c r="BA281" s="187"/>
      <c r="BB281" s="187"/>
      <c r="BC281" s="187"/>
      <c r="BD281" s="187"/>
      <c r="BE281" s="187"/>
      <c r="BF281" s="187"/>
      <c r="BG281" s="187"/>
      <c r="BH281" s="187"/>
      <c r="BI281" s="187"/>
      <c r="BJ281" s="187"/>
      <c r="BK281" s="187"/>
      <c r="BL281" s="185"/>
      <c r="BM281" s="185"/>
      <c r="BN281" s="185"/>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row>
    <row r="282" spans="1:112">
      <c r="A282" s="185"/>
      <c r="B282" s="185"/>
      <c r="C282" s="185"/>
      <c r="D282" s="185"/>
      <c r="E282" s="185"/>
      <c r="F282" s="185"/>
      <c r="G282" s="185"/>
      <c r="H282" s="186"/>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185"/>
      <c r="AR282" s="185"/>
      <c r="AS282" s="185"/>
      <c r="AT282" s="187"/>
      <c r="AU282" s="187"/>
      <c r="AV282" s="187"/>
      <c r="AW282" s="187"/>
      <c r="AX282" s="187"/>
      <c r="AY282" s="187"/>
      <c r="AZ282" s="187"/>
      <c r="BA282" s="187"/>
      <c r="BB282" s="187"/>
      <c r="BC282" s="187"/>
      <c r="BD282" s="187"/>
      <c r="BE282" s="187"/>
      <c r="BF282" s="187"/>
      <c r="BG282" s="187"/>
      <c r="BH282" s="187"/>
      <c r="BI282" s="187"/>
      <c r="BJ282" s="187"/>
      <c r="BK282" s="187"/>
      <c r="BL282" s="185"/>
      <c r="BM282" s="185"/>
      <c r="BN282" s="185"/>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row>
    <row r="283" spans="1:112">
      <c r="A283" s="185"/>
      <c r="B283" s="185"/>
      <c r="C283" s="185"/>
      <c r="D283" s="185"/>
      <c r="E283" s="185"/>
      <c r="F283" s="185"/>
      <c r="G283" s="185"/>
      <c r="H283" s="186"/>
      <c r="I283" s="185"/>
      <c r="J283" s="185"/>
      <c r="K283" s="185"/>
      <c r="L283" s="185"/>
      <c r="M283" s="185"/>
      <c r="N283" s="185"/>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185"/>
      <c r="AR283" s="185"/>
      <c r="AS283" s="185"/>
      <c r="AT283" s="187"/>
      <c r="AU283" s="187"/>
      <c r="AV283" s="187"/>
      <c r="AW283" s="187"/>
      <c r="AX283" s="187"/>
      <c r="AY283" s="187"/>
      <c r="AZ283" s="187"/>
      <c r="BA283" s="187"/>
      <c r="BB283" s="187"/>
      <c r="BC283" s="187"/>
      <c r="BD283" s="187"/>
      <c r="BE283" s="187"/>
      <c r="BF283" s="187"/>
      <c r="BG283" s="187"/>
      <c r="BH283" s="187"/>
      <c r="BI283" s="187"/>
      <c r="BJ283" s="187"/>
      <c r="BK283" s="187"/>
      <c r="BL283" s="185"/>
      <c r="BM283" s="185"/>
      <c r="BN283" s="185"/>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row>
    <row r="284" spans="1:112">
      <c r="A284" s="185"/>
      <c r="B284" s="185"/>
      <c r="C284" s="185"/>
      <c r="D284" s="185"/>
      <c r="E284" s="185"/>
      <c r="F284" s="185"/>
      <c r="G284" s="185"/>
      <c r="H284" s="186"/>
      <c r="I284" s="185"/>
      <c r="J284" s="185"/>
      <c r="K284" s="185"/>
      <c r="L284" s="185"/>
      <c r="M284" s="185"/>
      <c r="N284" s="185"/>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185"/>
      <c r="AR284" s="185"/>
      <c r="AS284" s="185"/>
      <c r="AT284" s="187"/>
      <c r="AU284" s="187"/>
      <c r="AV284" s="187"/>
      <c r="AW284" s="187"/>
      <c r="AX284" s="187"/>
      <c r="AY284" s="187"/>
      <c r="AZ284" s="187"/>
      <c r="BA284" s="187"/>
      <c r="BB284" s="187"/>
      <c r="BC284" s="187"/>
      <c r="BD284" s="187"/>
      <c r="BE284" s="187"/>
      <c r="BF284" s="187"/>
      <c r="BG284" s="187"/>
      <c r="BH284" s="187"/>
      <c r="BI284" s="187"/>
      <c r="BJ284" s="187"/>
      <c r="BK284" s="187"/>
      <c r="BL284" s="185"/>
      <c r="BM284" s="185"/>
      <c r="BN284" s="185"/>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row>
    <row r="285" spans="1:112">
      <c r="A285" s="185"/>
      <c r="B285" s="185"/>
      <c r="C285" s="185"/>
      <c r="D285" s="185"/>
      <c r="E285" s="185"/>
      <c r="F285" s="185"/>
      <c r="G285" s="185"/>
      <c r="H285" s="186"/>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185"/>
      <c r="AR285" s="185"/>
      <c r="AS285" s="185"/>
      <c r="AT285" s="187"/>
      <c r="AU285" s="187"/>
      <c r="AV285" s="187"/>
      <c r="AW285" s="187"/>
      <c r="AX285" s="187"/>
      <c r="AY285" s="187"/>
      <c r="AZ285" s="187"/>
      <c r="BA285" s="187"/>
      <c r="BB285" s="187"/>
      <c r="BC285" s="187"/>
      <c r="BD285" s="187"/>
      <c r="BE285" s="187"/>
      <c r="BF285" s="187"/>
      <c r="BG285" s="187"/>
      <c r="BH285" s="187"/>
      <c r="BI285" s="187"/>
      <c r="BJ285" s="187"/>
      <c r="BK285" s="187"/>
      <c r="BL285" s="185"/>
      <c r="BM285" s="185"/>
      <c r="BN285" s="185"/>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row>
    <row r="286" spans="1:112">
      <c r="A286" s="185"/>
      <c r="B286" s="185"/>
      <c r="C286" s="185"/>
      <c r="D286" s="185"/>
      <c r="E286" s="185"/>
      <c r="F286" s="185"/>
      <c r="G286" s="185"/>
      <c r="H286" s="186"/>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7"/>
      <c r="AU286" s="187"/>
      <c r="AV286" s="187"/>
      <c r="AW286" s="187"/>
      <c r="AX286" s="187"/>
      <c r="AY286" s="187"/>
      <c r="AZ286" s="187"/>
      <c r="BA286" s="187"/>
      <c r="BB286" s="187"/>
      <c r="BC286" s="187"/>
      <c r="BD286" s="187"/>
      <c r="BE286" s="187"/>
      <c r="BF286" s="187"/>
      <c r="BG286" s="187"/>
      <c r="BH286" s="187"/>
      <c r="BI286" s="187"/>
      <c r="BJ286" s="187"/>
      <c r="BK286" s="187"/>
      <c r="BL286" s="185"/>
      <c r="BM286" s="185"/>
      <c r="BN286" s="185"/>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row>
    <row r="287" spans="1:112">
      <c r="A287" s="185"/>
      <c r="B287" s="185"/>
      <c r="C287" s="185"/>
      <c r="D287" s="185"/>
      <c r="E287" s="185"/>
      <c r="F287" s="185"/>
      <c r="G287" s="185"/>
      <c r="H287" s="186"/>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185"/>
      <c r="AR287" s="185"/>
      <c r="AS287" s="185"/>
      <c r="AT287" s="187"/>
      <c r="AU287" s="187"/>
      <c r="AV287" s="187"/>
      <c r="AW287" s="187"/>
      <c r="AX287" s="187"/>
      <c r="AY287" s="187"/>
      <c r="AZ287" s="187"/>
      <c r="BA287" s="187"/>
      <c r="BB287" s="187"/>
      <c r="BC287" s="187"/>
      <c r="BD287" s="187"/>
      <c r="BE287" s="187"/>
      <c r="BF287" s="187"/>
      <c r="BG287" s="187"/>
      <c r="BH287" s="187"/>
      <c r="BI287" s="187"/>
      <c r="BJ287" s="187"/>
      <c r="BK287" s="187"/>
      <c r="BL287" s="185"/>
      <c r="BM287" s="185"/>
      <c r="BN287" s="185"/>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row>
    <row r="288" spans="1:112">
      <c r="A288" s="185"/>
      <c r="B288" s="185"/>
      <c r="C288" s="185"/>
      <c r="D288" s="185"/>
      <c r="E288" s="185"/>
      <c r="F288" s="185"/>
      <c r="G288" s="185"/>
      <c r="H288" s="186"/>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7"/>
      <c r="AU288" s="187"/>
      <c r="AV288" s="187"/>
      <c r="AW288" s="187"/>
      <c r="AX288" s="187"/>
      <c r="AY288" s="187"/>
      <c r="AZ288" s="187"/>
      <c r="BA288" s="187"/>
      <c r="BB288" s="187"/>
      <c r="BC288" s="187"/>
      <c r="BD288" s="187"/>
      <c r="BE288" s="187"/>
      <c r="BF288" s="187"/>
      <c r="BG288" s="187"/>
      <c r="BH288" s="187"/>
      <c r="BI288" s="187"/>
      <c r="BJ288" s="187"/>
      <c r="BK288" s="187"/>
      <c r="BL288" s="185"/>
      <c r="BM288" s="185"/>
      <c r="BN288" s="185"/>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row>
    <row r="289" spans="1:112">
      <c r="A289" s="185"/>
      <c r="B289" s="185"/>
      <c r="C289" s="185"/>
      <c r="D289" s="185"/>
      <c r="E289" s="185"/>
      <c r="F289" s="185"/>
      <c r="G289" s="185"/>
      <c r="H289" s="186"/>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185"/>
      <c r="AR289" s="185"/>
      <c r="AS289" s="185"/>
      <c r="AT289" s="187"/>
      <c r="AU289" s="187"/>
      <c r="AV289" s="187"/>
      <c r="AW289" s="187"/>
      <c r="AX289" s="187"/>
      <c r="AY289" s="187"/>
      <c r="AZ289" s="187"/>
      <c r="BA289" s="187"/>
      <c r="BB289" s="187"/>
      <c r="BC289" s="187"/>
      <c r="BD289" s="187"/>
      <c r="BE289" s="187"/>
      <c r="BF289" s="187"/>
      <c r="BG289" s="187"/>
      <c r="BH289" s="187"/>
      <c r="BI289" s="187"/>
      <c r="BJ289" s="187"/>
      <c r="BK289" s="187"/>
      <c r="BL289" s="185"/>
      <c r="BM289" s="185"/>
      <c r="BN289" s="185"/>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row>
    <row r="290" spans="1:112">
      <c r="A290" s="185"/>
      <c r="B290" s="185"/>
      <c r="C290" s="185"/>
      <c r="D290" s="185"/>
      <c r="E290" s="185"/>
      <c r="F290" s="185"/>
      <c r="G290" s="185"/>
      <c r="H290" s="186"/>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185"/>
      <c r="AR290" s="185"/>
      <c r="AS290" s="185"/>
      <c r="AT290" s="187"/>
      <c r="AU290" s="187"/>
      <c r="AV290" s="187"/>
      <c r="AW290" s="187"/>
      <c r="AX290" s="187"/>
      <c r="AY290" s="187"/>
      <c r="AZ290" s="187"/>
      <c r="BA290" s="187"/>
      <c r="BB290" s="187"/>
      <c r="BC290" s="187"/>
      <c r="BD290" s="187"/>
      <c r="BE290" s="187"/>
      <c r="BF290" s="187"/>
      <c r="BG290" s="187"/>
      <c r="BH290" s="187"/>
      <c r="BI290" s="187"/>
      <c r="BJ290" s="187"/>
      <c r="BK290" s="187"/>
      <c r="BL290" s="185"/>
      <c r="BM290" s="185"/>
      <c r="BN290" s="185"/>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row>
    <row r="291" spans="1:112">
      <c r="A291" s="185"/>
      <c r="B291" s="185"/>
      <c r="C291" s="185"/>
      <c r="D291" s="185"/>
      <c r="E291" s="185"/>
      <c r="F291" s="185"/>
      <c r="G291" s="185"/>
      <c r="H291" s="186"/>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185"/>
      <c r="AR291" s="185"/>
      <c r="AS291" s="185"/>
      <c r="AT291" s="187"/>
      <c r="AU291" s="187"/>
      <c r="AV291" s="187"/>
      <c r="AW291" s="187"/>
      <c r="AX291" s="187"/>
      <c r="AY291" s="187"/>
      <c r="AZ291" s="187"/>
      <c r="BA291" s="187"/>
      <c r="BB291" s="187"/>
      <c r="BC291" s="187"/>
      <c r="BD291" s="187"/>
      <c r="BE291" s="187"/>
      <c r="BF291" s="187"/>
      <c r="BG291" s="187"/>
      <c r="BH291" s="187"/>
      <c r="BI291" s="187"/>
      <c r="BJ291" s="187"/>
      <c r="BK291" s="187"/>
      <c r="BL291" s="185"/>
      <c r="BM291" s="185"/>
      <c r="BN291" s="185"/>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row>
    <row r="292" spans="1:112">
      <c r="A292" s="185"/>
      <c r="B292" s="185"/>
      <c r="C292" s="185"/>
      <c r="D292" s="185"/>
      <c r="E292" s="185"/>
      <c r="F292" s="185"/>
      <c r="G292" s="185"/>
      <c r="H292" s="186"/>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185"/>
      <c r="AR292" s="185"/>
      <c r="AS292" s="185"/>
      <c r="AT292" s="187"/>
      <c r="AU292" s="187"/>
      <c r="AV292" s="187"/>
      <c r="AW292" s="187"/>
      <c r="AX292" s="187"/>
      <c r="AY292" s="187"/>
      <c r="AZ292" s="187"/>
      <c r="BA292" s="187"/>
      <c r="BB292" s="187"/>
      <c r="BC292" s="187"/>
      <c r="BD292" s="187"/>
      <c r="BE292" s="187"/>
      <c r="BF292" s="187"/>
      <c r="BG292" s="187"/>
      <c r="BH292" s="187"/>
      <c r="BI292" s="187"/>
      <c r="BJ292" s="187"/>
      <c r="BK292" s="187"/>
      <c r="BL292" s="185"/>
      <c r="BM292" s="185"/>
      <c r="BN292" s="185"/>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row>
    <row r="293" spans="1:112">
      <c r="A293" s="185"/>
      <c r="B293" s="185"/>
      <c r="C293" s="185"/>
      <c r="D293" s="185"/>
      <c r="E293" s="185"/>
      <c r="F293" s="185"/>
      <c r="G293" s="185"/>
      <c r="H293" s="186"/>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185"/>
      <c r="AR293" s="185"/>
      <c r="AS293" s="185"/>
      <c r="AT293" s="187"/>
      <c r="AU293" s="187"/>
      <c r="AV293" s="187"/>
      <c r="AW293" s="187"/>
      <c r="AX293" s="187"/>
      <c r="AY293" s="187"/>
      <c r="AZ293" s="187"/>
      <c r="BA293" s="187"/>
      <c r="BB293" s="187"/>
      <c r="BC293" s="187"/>
      <c r="BD293" s="187"/>
      <c r="BE293" s="187"/>
      <c r="BF293" s="187"/>
      <c r="BG293" s="187"/>
      <c r="BH293" s="187"/>
      <c r="BI293" s="187"/>
      <c r="BJ293" s="187"/>
      <c r="BK293" s="187"/>
      <c r="BL293" s="185"/>
      <c r="BM293" s="185"/>
      <c r="BN293" s="185"/>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row>
    <row r="294" spans="1:112">
      <c r="A294" s="185"/>
      <c r="B294" s="185"/>
      <c r="C294" s="185"/>
      <c r="D294" s="185"/>
      <c r="E294" s="185"/>
      <c r="F294" s="185"/>
      <c r="G294" s="185"/>
      <c r="H294" s="186"/>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185"/>
      <c r="AR294" s="185"/>
      <c r="AS294" s="185"/>
      <c r="AT294" s="187"/>
      <c r="AU294" s="187"/>
      <c r="AV294" s="187"/>
      <c r="AW294" s="187"/>
      <c r="AX294" s="187"/>
      <c r="AY294" s="187"/>
      <c r="AZ294" s="187"/>
      <c r="BA294" s="187"/>
      <c r="BB294" s="187"/>
      <c r="BC294" s="187"/>
      <c r="BD294" s="187"/>
      <c r="BE294" s="187"/>
      <c r="BF294" s="187"/>
      <c r="BG294" s="187"/>
      <c r="BH294" s="187"/>
      <c r="BI294" s="187"/>
      <c r="BJ294" s="187"/>
      <c r="BK294" s="187"/>
      <c r="BL294" s="185"/>
      <c r="BM294" s="185"/>
      <c r="BN294" s="185"/>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row>
    <row r="295" spans="1:112">
      <c r="A295" s="185"/>
      <c r="B295" s="185"/>
      <c r="C295" s="185"/>
      <c r="D295" s="185"/>
      <c r="E295" s="185"/>
      <c r="F295" s="185"/>
      <c r="G295" s="185"/>
      <c r="H295" s="186"/>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185"/>
      <c r="AR295" s="185"/>
      <c r="AS295" s="185"/>
      <c r="AT295" s="187"/>
      <c r="AU295" s="187"/>
      <c r="AV295" s="187"/>
      <c r="AW295" s="187"/>
      <c r="AX295" s="187"/>
      <c r="AY295" s="187"/>
      <c r="AZ295" s="187"/>
      <c r="BA295" s="187"/>
      <c r="BB295" s="187"/>
      <c r="BC295" s="187"/>
      <c r="BD295" s="187"/>
      <c r="BE295" s="187"/>
      <c r="BF295" s="187"/>
      <c r="BG295" s="187"/>
      <c r="BH295" s="187"/>
      <c r="BI295" s="187"/>
      <c r="BJ295" s="187"/>
      <c r="BK295" s="187"/>
      <c r="BL295" s="185"/>
      <c r="BM295" s="185"/>
      <c r="BN295" s="185"/>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row>
    <row r="296" spans="1:112">
      <c r="A296" s="185"/>
      <c r="B296" s="185"/>
      <c r="C296" s="185"/>
      <c r="D296" s="185"/>
      <c r="E296" s="185"/>
      <c r="F296" s="185"/>
      <c r="G296" s="185"/>
      <c r="H296" s="186"/>
      <c r="I296" s="185"/>
      <c r="J296" s="185"/>
      <c r="K296" s="185"/>
      <c r="L296" s="185"/>
      <c r="M296" s="185"/>
      <c r="N296" s="185"/>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185"/>
      <c r="AR296" s="185"/>
      <c r="AS296" s="185"/>
      <c r="AT296" s="187"/>
      <c r="AU296" s="187"/>
      <c r="AV296" s="187"/>
      <c r="AW296" s="187"/>
      <c r="AX296" s="187"/>
      <c r="AY296" s="187"/>
      <c r="AZ296" s="187"/>
      <c r="BA296" s="187"/>
      <c r="BB296" s="187"/>
      <c r="BC296" s="187"/>
      <c r="BD296" s="187"/>
      <c r="BE296" s="187"/>
      <c r="BF296" s="187"/>
      <c r="BG296" s="187"/>
      <c r="BH296" s="187"/>
      <c r="BI296" s="187"/>
      <c r="BJ296" s="187"/>
      <c r="BK296" s="187"/>
      <c r="BL296" s="185"/>
      <c r="BM296" s="185"/>
      <c r="BN296" s="185"/>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row>
  </sheetData>
  <sheetProtection algorithmName="SHA-512" hashValue="HA/b7w4E1UAFXITg6XEr9Qxg1/IjJw9zg8W5HESFZAzs3JwhlnWdgzXeOrT4O3YDue9n7l2R88y/zIXHN0F1BA==" saltValue="Pc5C6VsKuMa49fm9S44hfQ==" spinCount="100000" sheet="1" objects="1" scenarios="1" selectLockedCells="1"/>
  <mergeCells count="9">
    <mergeCell ref="M12:O12"/>
    <mergeCell ref="D5:V7"/>
    <mergeCell ref="Z10:AA12"/>
    <mergeCell ref="Z5:AF7"/>
    <mergeCell ref="AH5:AO7"/>
    <mergeCell ref="U12:V12"/>
    <mergeCell ref="AH10:AI12"/>
    <mergeCell ref="U9:V10"/>
    <mergeCell ref="Q12:S12"/>
  </mergeCells>
  <conditionalFormatting sqref="AB15:AB18">
    <cfRule type="expression" dxfId="16" priority="12">
      <formula>AND(AB15&lt;&gt;"",COUNTIF($AB$15:$AB$18,AB15)&gt;1)</formula>
    </cfRule>
  </conditionalFormatting>
  <conditionalFormatting sqref="AB21:AB24">
    <cfRule type="expression" dxfId="15" priority="11">
      <formula>AND(AB21&lt;&gt;"",COUNTIF($AB$21:$AB$24,AB21)&gt;1)</formula>
    </cfRule>
  </conditionalFormatting>
  <conditionalFormatting sqref="AB27:AB30">
    <cfRule type="expression" dxfId="14" priority="10">
      <formula>AND(AB27&lt;&gt;"",COUNTIF($AB$27:$AB$30,AB27)&gt;1)</formula>
    </cfRule>
  </conditionalFormatting>
  <conditionalFormatting sqref="AB33:AB36">
    <cfRule type="expression" dxfId="13" priority="9">
      <formula>AND(AB33&lt;&gt;"",COUNTIF($AB$33:$AB$36,AB33)&gt;1)</formula>
    </cfRule>
  </conditionalFormatting>
  <conditionalFormatting sqref="AB39:AB42">
    <cfRule type="expression" dxfId="12" priority="8">
      <formula>AND(AB39&lt;&gt;"",COUNTIF($AB$39:$AB$42,AB39)&gt;1)</formula>
    </cfRule>
  </conditionalFormatting>
  <conditionalFormatting sqref="AB45:AB48">
    <cfRule type="expression" dxfId="11" priority="7">
      <formula>AND(AB45&lt;&gt;"",COUNTIF($AB$45:$AB$48,AB45)&gt;1)</formula>
    </cfRule>
  </conditionalFormatting>
  <conditionalFormatting sqref="AB51:AB54">
    <cfRule type="expression" dxfId="10" priority="6">
      <formula>AND(AB51&lt;&gt;"",COUNTIF($AB$51:$AB$54,AB51)&gt;1)</formula>
    </cfRule>
  </conditionalFormatting>
  <conditionalFormatting sqref="AB57:AB60">
    <cfRule type="expression" dxfId="9" priority="5">
      <formula>AND(AB57&lt;&gt;"",COUNTIF($AB$57:$AB$60,AB57)&gt;1)</formula>
    </cfRule>
  </conditionalFormatting>
  <conditionalFormatting sqref="AB63:AB66">
    <cfRule type="expression" dxfId="8" priority="4">
      <formula>AND(AB63&lt;&gt;"",COUNTIF($AB$63:$AB$66,AB63)&gt;1)</formula>
    </cfRule>
  </conditionalFormatting>
  <conditionalFormatting sqref="AB69:AB72">
    <cfRule type="expression" dxfId="7" priority="3">
      <formula>AND(AB69&lt;&gt;"",COUNTIF($AB$69:$AB$72,AB69)&gt;1)</formula>
    </cfRule>
  </conditionalFormatting>
  <conditionalFormatting sqref="AB75:AB78">
    <cfRule type="expression" dxfId="6" priority="2">
      <formula>AND(AB75&lt;&gt;"",COUNTIF($AB$75:$AB$78,AB75)&gt;1)</formula>
    </cfRule>
  </conditionalFormatting>
  <conditionalFormatting sqref="AB81:AB84">
    <cfRule type="expression" dxfId="5" priority="1">
      <formula>AND(AB81&lt;&gt;"",COUNTIF($AB$81:$AB$84,AB81)&gt;1)</formula>
    </cfRule>
  </conditionalFormatting>
  <conditionalFormatting sqref="AJ15:AJ26">
    <cfRule type="expression" dxfId="4" priority="13">
      <formula>AND(AJ15&lt;&gt;"",COUNTIF($AJ$15:$AJ$26, AJ15)&gt;1)</formula>
    </cfRule>
  </conditionalFormatting>
  <dataValidations count="16">
    <dataValidation type="list" allowBlank="1" showInputMessage="1" showErrorMessage="1" sqref="AB15:AB18" xr:uid="{9DA7AF99-C775-48BA-8BC8-D373CC313A17}">
      <formula1>$AS$15:$AS$18</formula1>
    </dataValidation>
    <dataValidation type="list" allowBlank="1" showInputMessage="1" showErrorMessage="1" sqref="AJ15:AJ26" xr:uid="{DAE224FA-5F82-4EAA-AE4C-3DEBF370EFC3}">
      <formula1>$AS$76:$AS$87</formula1>
    </dataValidation>
    <dataValidation type="list" allowBlank="1" showInputMessage="1" showErrorMessage="1" sqref="AB21:AB24" xr:uid="{A694CA34-ECE4-46DE-953F-7060B532C5F0}">
      <formula1>$AS$20:$AS$23</formula1>
    </dataValidation>
    <dataValidation type="list" allowBlank="1" showInputMessage="1" showErrorMessage="1" sqref="AB27:AB30" xr:uid="{F088822A-BDA7-427F-9BBA-B6AAC68BA9F9}">
      <formula1>$AS$25:$AS$28</formula1>
    </dataValidation>
    <dataValidation type="list" allowBlank="1" showInputMessage="1" showErrorMessage="1" sqref="AB33:AB36" xr:uid="{66427F67-7A15-4E19-AA21-2DD425D4C933}">
      <formula1>$AS$30:$AS$33</formula1>
    </dataValidation>
    <dataValidation type="list" allowBlank="1" showInputMessage="1" showErrorMessage="1" sqref="AB39:AB42" xr:uid="{189F170D-6B7A-48DD-8D7F-36298D188EF2}">
      <formula1>$AS$35:$AS$38</formula1>
    </dataValidation>
    <dataValidation type="list" allowBlank="1" showInputMessage="1" showErrorMessage="1" sqref="AB45:AB48" xr:uid="{39A32211-3EAC-42C9-89AA-D702B0C553F5}">
      <formula1>$AS$40:$AS$43</formula1>
    </dataValidation>
    <dataValidation type="list" allowBlank="1" showInputMessage="1" showErrorMessage="1" sqref="AB51:AB54" xr:uid="{C625EE41-2CFF-49AD-A505-14286FE68E71}">
      <formula1>$AS$45:$AS$48</formula1>
    </dataValidation>
    <dataValidation type="list" allowBlank="1" showInputMessage="1" showErrorMessage="1" sqref="AB57:AB60" xr:uid="{DB4B32B6-F20B-497E-9892-06E9D9BF35A6}">
      <formula1>$AS$50:$AS$53</formula1>
    </dataValidation>
    <dataValidation type="list" allowBlank="1" showInputMessage="1" showErrorMessage="1" sqref="AB63:AB66" xr:uid="{001D946A-05C4-4091-92BA-487B92FC9E85}">
      <formula1>$AS$55:$AS$58</formula1>
    </dataValidation>
    <dataValidation type="list" allowBlank="1" showInputMessage="1" showErrorMessage="1" sqref="AB69:AB72" xr:uid="{77704E96-1DC8-4EAD-82EC-D9C53FF37961}">
      <formula1>$AS$60:$AS$63</formula1>
    </dataValidation>
    <dataValidation type="list" allowBlank="1" showInputMessage="1" showErrorMessage="1" sqref="AB75:AB78" xr:uid="{EFA9B4D1-0FF1-4220-9A26-A50400CD7691}">
      <formula1>$AS$65:$AS$68</formula1>
    </dataValidation>
    <dataValidation type="list" allowBlank="1" showInputMessage="1" showErrorMessage="1" sqref="AB81:AB84" xr:uid="{88AE1A8F-A2BF-493F-B25B-C78FE3EA5BB2}">
      <formula1>$AS$70:$AS$73</formula1>
    </dataValidation>
    <dataValidation allowBlank="1" showInputMessage="1" showErrorMessage="1" promptTitle="Poulefase informatie" prompt="Bij gelijke punten worden de poules hieronder gesorteerd op doelsaldo._x000a_Echter, dit WK gaat onderling resultaat vóór doelsaldo._x000a_De standen hieronder zijn daarom slechts een indicatie._x000a_Je kunt de volgorde van de landen altijd handmatig aanpassen." sqref="Z10:AA12" xr:uid="{8AA79A47-05D8-425C-9ADE-75FF62A8F4F3}"/>
    <dataValidation allowBlank="1" showInputMessage="1" showErrorMessage="1" promptTitle="Poulefase info - Wie gaan door?" prompt="* In elke poule plaatsen de nummers 1 en 2 zich direct voor de knock-out fase. _x000a_* De nummer 3 maakt nog kans via de ranglijst van de beste acht nummers 3. De slechtste vier nummers 3 zijn uitgeschakeld." sqref="AH10:AI12" xr:uid="{30EE462E-4060-4CE0-BC63-0920EC303629}"/>
    <dataValidation allowBlank="1" showInputMessage="1" showErrorMessage="1" promptTitle="Poulefase wedstrijden informatie" prompt="Hieronder vul je de uitslagen in voor de poulefase._x000a_Vul eerst ALLE uitslagen in zodat de poulestanden worden getoond op basis van je ingevulde uitslagen." sqref="U9" xr:uid="{429F4C4F-10CC-42E8-9795-386032941E69}"/>
  </dataValidations>
  <pageMargins left="0.7" right="0.7" top="0.75" bottom="0.75" header="0.3" footer="0.3"/>
  <ignoredErrors>
    <ignoredError sqref="AS36:AT52" 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3E881-B305-4BAD-A856-C4E3095E70F5}">
  <sheetPr>
    <pageSetUpPr autoPageBreaks="0"/>
  </sheetPr>
  <dimension ref="A1:FD236"/>
  <sheetViews>
    <sheetView showGridLines="0" showZeros="0" zoomScale="80" zoomScaleNormal="80" workbookViewId="0">
      <selection activeCell="V12" sqref="V12"/>
    </sheetView>
  </sheetViews>
  <sheetFormatPr defaultRowHeight="14.4"/>
  <cols>
    <col min="1" max="1" width="5" customWidth="1"/>
    <col min="2" max="2" width="2.33203125" customWidth="1"/>
    <col min="3" max="5" width="8.109375" customWidth="1"/>
    <col min="6" max="6" width="1.5546875" customWidth="1"/>
    <col min="7" max="7" width="17.44140625" customWidth="1"/>
    <col min="8" max="8" width="1.5546875" customWidth="1"/>
    <col min="9" max="9" width="11.6640625" bestFit="1" customWidth="1"/>
    <col min="10" max="11" width="9.109375" customWidth="1"/>
    <col min="12" max="12" width="1.5546875" customWidth="1"/>
    <col min="13" max="13" width="4.33203125" customWidth="1"/>
    <col min="14" max="14" width="1.109375" customWidth="1"/>
    <col min="15" max="15" width="22.5546875" customWidth="1"/>
    <col min="16" max="16" width="1.5546875" customWidth="1"/>
    <col min="17" max="17" width="4.33203125" customWidth="1"/>
    <col min="18" max="18" width="1.109375" customWidth="1"/>
    <col min="19" max="19" width="22.5546875" customWidth="1"/>
    <col min="20" max="20" width="1.5546875" customWidth="1"/>
    <col min="21" max="21" width="4.33203125" customWidth="1"/>
    <col min="22" max="22" width="22.88671875" customWidth="1"/>
    <col min="23" max="23" width="9.109375" customWidth="1"/>
    <col min="24" max="24" width="3.33203125" customWidth="1"/>
    <col min="25" max="27" width="8.109375" customWidth="1"/>
    <col min="28" max="28" width="1.5546875" customWidth="1"/>
    <col min="29" max="29" width="17.44140625" customWidth="1"/>
    <col min="30" max="30" width="1.5546875" customWidth="1"/>
    <col min="31" max="31" width="11.6640625" bestFit="1" customWidth="1"/>
    <col min="34" max="34" width="1.5546875" customWidth="1"/>
    <col min="35" max="35" width="4.33203125" customWidth="1"/>
    <col min="36" max="36" width="1.109375" customWidth="1"/>
    <col min="37" max="37" width="22.5546875" customWidth="1"/>
    <col min="38" max="38" width="1.5546875" customWidth="1"/>
    <col min="39" max="39" width="4.33203125" customWidth="1"/>
    <col min="40" max="40" width="1.109375" customWidth="1"/>
    <col min="41" max="41" width="22.5546875" customWidth="1"/>
    <col min="42" max="42" width="1.5546875" customWidth="1"/>
    <col min="43" max="43" width="4.33203125" customWidth="1"/>
    <col min="44" max="44" width="22.88671875" customWidth="1"/>
    <col min="46" max="46" width="3.33203125" customWidth="1"/>
    <col min="47" max="49" width="8.109375" customWidth="1"/>
    <col min="50" max="50" width="1.5546875" customWidth="1"/>
    <col min="51" max="51" width="17.44140625" customWidth="1"/>
    <col min="52" max="52" width="1.5546875" customWidth="1"/>
    <col min="53" max="53" width="11.6640625" bestFit="1" customWidth="1"/>
    <col min="56" max="56" width="1.5546875" customWidth="1"/>
    <col min="57" max="57" width="4.33203125" customWidth="1"/>
    <col min="58" max="58" width="1.109375" customWidth="1"/>
    <col min="59" max="59" width="22.5546875" customWidth="1"/>
    <col min="60" max="60" width="1.5546875" customWidth="1"/>
    <col min="61" max="61" width="4.33203125" customWidth="1"/>
    <col min="62" max="62" width="1.109375" customWidth="1"/>
    <col min="63" max="63" width="22.5546875" customWidth="1"/>
    <col min="64" max="64" width="1.5546875" customWidth="1"/>
    <col min="65" max="65" width="4.33203125" customWidth="1"/>
    <col min="66" max="66" width="22.88671875" customWidth="1"/>
    <col min="68" max="69" width="3.33203125" customWidth="1"/>
    <col min="70" max="72" width="8.109375" customWidth="1"/>
    <col min="73" max="73" width="1.5546875" customWidth="1"/>
    <col min="74" max="74" width="17.44140625" customWidth="1"/>
    <col min="75" max="75" width="1.5546875" customWidth="1"/>
    <col min="76" max="76" width="11.6640625" bestFit="1" customWidth="1"/>
    <col min="79" max="79" width="1.5546875" customWidth="1"/>
    <col min="80" max="80" width="4.33203125" customWidth="1"/>
    <col min="81" max="81" width="1.109375" customWidth="1"/>
    <col min="82" max="82" width="22.5546875" customWidth="1"/>
    <col min="83" max="83" width="1.5546875" customWidth="1"/>
    <col min="84" max="84" width="4.33203125" customWidth="1"/>
    <col min="85" max="85" width="1.109375" customWidth="1"/>
    <col min="86" max="86" width="22.5546875" customWidth="1"/>
    <col min="87" max="87" width="1.5546875" customWidth="1"/>
    <col min="88" max="88" width="4.33203125" customWidth="1"/>
    <col min="89" max="89" width="22.88671875" customWidth="1"/>
    <col min="91" max="92" width="3.33203125" customWidth="1"/>
    <col min="93" max="95" width="8.109375" customWidth="1"/>
    <col min="96" max="96" width="1.5546875" customWidth="1"/>
    <col min="97" max="97" width="17.44140625" customWidth="1"/>
    <col min="98" max="98" width="1.5546875" customWidth="1"/>
    <col min="99" max="99" width="11.6640625" bestFit="1" customWidth="1"/>
    <col min="102" max="102" width="1.5546875" customWidth="1"/>
    <col min="103" max="103" width="4.33203125" customWidth="1"/>
    <col min="104" max="104" width="1.109375" customWidth="1"/>
    <col min="105" max="105" width="22.5546875" customWidth="1"/>
    <col min="106" max="106" width="1.5546875" customWidth="1"/>
    <col min="107" max="107" width="4.33203125" customWidth="1"/>
    <col min="108" max="108" width="1.109375" customWidth="1"/>
    <col min="109" max="109" width="22.5546875" customWidth="1"/>
    <col min="110" max="110" width="1.5546875" customWidth="1"/>
    <col min="111" max="111" width="4.33203125" customWidth="1"/>
    <col min="112" max="112" width="22.88671875" customWidth="1"/>
  </cols>
  <sheetData>
    <row r="1" spans="2:160" ht="27">
      <c r="B1" s="143" t="s">
        <v>1096</v>
      </c>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row>
    <row r="2" spans="2:160" ht="21.6">
      <c r="B2" s="149" t="s">
        <v>1092</v>
      </c>
      <c r="C2" s="117"/>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row>
    <row r="3" spans="2:160">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row>
    <row r="4" spans="2:160" ht="15" customHeight="1">
      <c r="C4" s="246" t="s">
        <v>995</v>
      </c>
      <c r="D4" s="246"/>
      <c r="E4" s="246"/>
      <c r="F4" s="246"/>
      <c r="G4" s="246"/>
      <c r="H4" s="246"/>
      <c r="I4" s="246"/>
      <c r="J4" s="246"/>
      <c r="K4" s="246"/>
      <c r="L4" s="246"/>
      <c r="M4" s="246"/>
      <c r="N4" s="246"/>
      <c r="O4" s="246"/>
      <c r="P4" s="246"/>
      <c r="Q4" s="246"/>
      <c r="R4" s="246"/>
      <c r="S4" s="246"/>
      <c r="T4" s="246"/>
      <c r="U4" s="246"/>
      <c r="V4" s="246"/>
      <c r="Y4" s="246" t="s">
        <v>994</v>
      </c>
      <c r="Z4" s="247"/>
      <c r="AA4" s="247"/>
      <c r="AB4" s="247"/>
      <c r="AC4" s="247"/>
      <c r="AD4" s="247"/>
      <c r="AE4" s="247"/>
      <c r="AF4" s="247"/>
      <c r="AG4" s="247"/>
      <c r="AH4" s="247"/>
      <c r="AI4" s="247"/>
      <c r="AJ4" s="247"/>
      <c r="AK4" s="247"/>
      <c r="AL4" s="247"/>
      <c r="AM4" s="247"/>
      <c r="AN4" s="247"/>
      <c r="AO4" s="247"/>
      <c r="AP4" s="247"/>
      <c r="AQ4" s="247"/>
      <c r="AR4" s="247"/>
      <c r="AU4" s="246" t="s">
        <v>996</v>
      </c>
      <c r="AV4" s="247"/>
      <c r="AW4" s="247"/>
      <c r="AX4" s="247"/>
      <c r="AY4" s="247"/>
      <c r="AZ4" s="247"/>
      <c r="BA4" s="247"/>
      <c r="BB4" s="247"/>
      <c r="BC4" s="247"/>
      <c r="BD4" s="247"/>
      <c r="BE4" s="247"/>
      <c r="BF4" s="247"/>
      <c r="BG4" s="247"/>
      <c r="BH4" s="247"/>
      <c r="BI4" s="247"/>
      <c r="BJ4" s="247"/>
      <c r="BK4" s="247"/>
      <c r="BL4" s="247"/>
      <c r="BM4" s="247"/>
      <c r="BN4" s="247"/>
      <c r="BR4" s="246" t="s">
        <v>997</v>
      </c>
      <c r="BS4" s="247"/>
      <c r="BT4" s="247"/>
      <c r="BU4" s="247"/>
      <c r="BV4" s="247"/>
      <c r="BW4" s="247"/>
      <c r="BX4" s="247"/>
      <c r="BY4" s="247"/>
      <c r="BZ4" s="247"/>
      <c r="CA4" s="247"/>
      <c r="CB4" s="247"/>
      <c r="CC4" s="247"/>
      <c r="CD4" s="247"/>
      <c r="CE4" s="247"/>
      <c r="CF4" s="247"/>
      <c r="CG4" s="247"/>
      <c r="CH4" s="247"/>
      <c r="CI4" s="247"/>
      <c r="CJ4" s="247"/>
      <c r="CK4" s="247"/>
      <c r="CO4" s="246" t="s">
        <v>1022</v>
      </c>
      <c r="CP4" s="247"/>
      <c r="CQ4" s="247"/>
      <c r="CR4" s="247"/>
      <c r="CS4" s="247"/>
      <c r="CT4" s="247"/>
      <c r="CU4" s="247"/>
      <c r="CV4" s="247"/>
      <c r="CW4" s="247"/>
      <c r="CX4" s="247"/>
      <c r="CY4" s="247"/>
      <c r="CZ4" s="247"/>
      <c r="DA4" s="247"/>
      <c r="DB4" s="247"/>
      <c r="DC4" s="247"/>
      <c r="DD4" s="247"/>
      <c r="DE4" s="247"/>
      <c r="DF4" s="247"/>
      <c r="DG4" s="247"/>
      <c r="DH4" s="247"/>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row>
    <row r="5" spans="2:160" ht="15" customHeight="1">
      <c r="C5" s="246"/>
      <c r="D5" s="246"/>
      <c r="E5" s="246"/>
      <c r="F5" s="246"/>
      <c r="G5" s="246"/>
      <c r="H5" s="246"/>
      <c r="I5" s="246"/>
      <c r="J5" s="246"/>
      <c r="K5" s="246"/>
      <c r="L5" s="246"/>
      <c r="M5" s="246"/>
      <c r="N5" s="246"/>
      <c r="O5" s="246"/>
      <c r="P5" s="246"/>
      <c r="Q5" s="246"/>
      <c r="R5" s="246"/>
      <c r="S5" s="246"/>
      <c r="T5" s="246"/>
      <c r="U5" s="246"/>
      <c r="V5" s="246"/>
      <c r="Y5" s="247"/>
      <c r="Z5" s="247"/>
      <c r="AA5" s="247"/>
      <c r="AB5" s="247"/>
      <c r="AC5" s="247"/>
      <c r="AD5" s="247"/>
      <c r="AE5" s="247"/>
      <c r="AF5" s="247"/>
      <c r="AG5" s="247"/>
      <c r="AH5" s="247"/>
      <c r="AI5" s="247"/>
      <c r="AJ5" s="247"/>
      <c r="AK5" s="247"/>
      <c r="AL5" s="247"/>
      <c r="AM5" s="247"/>
      <c r="AN5" s="247"/>
      <c r="AO5" s="247"/>
      <c r="AP5" s="247"/>
      <c r="AQ5" s="247"/>
      <c r="AR5" s="247"/>
      <c r="AU5" s="247"/>
      <c r="AV5" s="247"/>
      <c r="AW5" s="247"/>
      <c r="AX5" s="247"/>
      <c r="AY5" s="247"/>
      <c r="AZ5" s="247"/>
      <c r="BA5" s="247"/>
      <c r="BB5" s="247"/>
      <c r="BC5" s="247"/>
      <c r="BD5" s="247"/>
      <c r="BE5" s="247"/>
      <c r="BF5" s="247"/>
      <c r="BG5" s="247"/>
      <c r="BH5" s="247"/>
      <c r="BI5" s="247"/>
      <c r="BJ5" s="247"/>
      <c r="BK5" s="247"/>
      <c r="BL5" s="247"/>
      <c r="BM5" s="247"/>
      <c r="BN5" s="247"/>
      <c r="BR5" s="247"/>
      <c r="BS5" s="247"/>
      <c r="BT5" s="247"/>
      <c r="BU5" s="247"/>
      <c r="BV5" s="247"/>
      <c r="BW5" s="247"/>
      <c r="BX5" s="247"/>
      <c r="BY5" s="247"/>
      <c r="BZ5" s="247"/>
      <c r="CA5" s="247"/>
      <c r="CB5" s="247"/>
      <c r="CC5" s="247"/>
      <c r="CD5" s="247"/>
      <c r="CE5" s="247"/>
      <c r="CF5" s="247"/>
      <c r="CG5" s="247"/>
      <c r="CH5" s="247"/>
      <c r="CI5" s="247"/>
      <c r="CJ5" s="247"/>
      <c r="CK5" s="247"/>
      <c r="CO5" s="247"/>
      <c r="CP5" s="247"/>
      <c r="CQ5" s="247"/>
      <c r="CR5" s="247"/>
      <c r="CS5" s="247"/>
      <c r="CT5" s="247"/>
      <c r="CU5" s="247"/>
      <c r="CV5" s="247"/>
      <c r="CW5" s="247"/>
      <c r="CX5" s="247"/>
      <c r="CY5" s="247"/>
      <c r="CZ5" s="247"/>
      <c r="DA5" s="247"/>
      <c r="DB5" s="247"/>
      <c r="DC5" s="247"/>
      <c r="DD5" s="247"/>
      <c r="DE5" s="247"/>
      <c r="DF5" s="247"/>
      <c r="DG5" s="247"/>
      <c r="DH5" s="247"/>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row>
    <row r="6" spans="2:160" ht="15" customHeight="1">
      <c r="C6" s="246"/>
      <c r="D6" s="246"/>
      <c r="E6" s="246"/>
      <c r="F6" s="246"/>
      <c r="G6" s="246"/>
      <c r="H6" s="246"/>
      <c r="I6" s="246"/>
      <c r="J6" s="246"/>
      <c r="K6" s="246"/>
      <c r="L6" s="246"/>
      <c r="M6" s="246"/>
      <c r="N6" s="246"/>
      <c r="O6" s="246"/>
      <c r="P6" s="246"/>
      <c r="Q6" s="246"/>
      <c r="R6" s="246"/>
      <c r="S6" s="246"/>
      <c r="T6" s="246"/>
      <c r="U6" s="246"/>
      <c r="V6" s="246"/>
      <c r="Y6" s="247"/>
      <c r="Z6" s="247"/>
      <c r="AA6" s="247"/>
      <c r="AB6" s="247"/>
      <c r="AC6" s="247"/>
      <c r="AD6" s="247"/>
      <c r="AE6" s="247"/>
      <c r="AF6" s="247"/>
      <c r="AG6" s="247"/>
      <c r="AH6" s="247"/>
      <c r="AI6" s="247"/>
      <c r="AJ6" s="247"/>
      <c r="AK6" s="247"/>
      <c r="AL6" s="247"/>
      <c r="AM6" s="247"/>
      <c r="AN6" s="247"/>
      <c r="AO6" s="247"/>
      <c r="AP6" s="247"/>
      <c r="AQ6" s="247"/>
      <c r="AR6" s="247"/>
      <c r="AU6" s="247"/>
      <c r="AV6" s="247"/>
      <c r="AW6" s="247"/>
      <c r="AX6" s="247"/>
      <c r="AY6" s="247"/>
      <c r="AZ6" s="247"/>
      <c r="BA6" s="247"/>
      <c r="BB6" s="247"/>
      <c r="BC6" s="247"/>
      <c r="BD6" s="247"/>
      <c r="BE6" s="247"/>
      <c r="BF6" s="247"/>
      <c r="BG6" s="247"/>
      <c r="BH6" s="247"/>
      <c r="BI6" s="247"/>
      <c r="BJ6" s="247"/>
      <c r="BK6" s="247"/>
      <c r="BL6" s="247"/>
      <c r="BM6" s="247"/>
      <c r="BN6" s="247"/>
      <c r="BR6" s="247"/>
      <c r="BS6" s="247"/>
      <c r="BT6" s="247"/>
      <c r="BU6" s="247"/>
      <c r="BV6" s="247"/>
      <c r="BW6" s="247"/>
      <c r="BX6" s="247"/>
      <c r="BY6" s="247"/>
      <c r="BZ6" s="247"/>
      <c r="CA6" s="247"/>
      <c r="CB6" s="247"/>
      <c r="CC6" s="247"/>
      <c r="CD6" s="247"/>
      <c r="CE6" s="247"/>
      <c r="CF6" s="247"/>
      <c r="CG6" s="247"/>
      <c r="CH6" s="247"/>
      <c r="CI6" s="247"/>
      <c r="CJ6" s="247"/>
      <c r="CK6" s="247"/>
      <c r="CO6" s="247"/>
      <c r="CP6" s="247"/>
      <c r="CQ6" s="247"/>
      <c r="CR6" s="247"/>
      <c r="CS6" s="247"/>
      <c r="CT6" s="247"/>
      <c r="CU6" s="247"/>
      <c r="CV6" s="247"/>
      <c r="CW6" s="247"/>
      <c r="CX6" s="247"/>
      <c r="CY6" s="247"/>
      <c r="CZ6" s="247"/>
      <c r="DA6" s="247"/>
      <c r="DB6" s="247"/>
      <c r="DC6" s="247"/>
      <c r="DD6" s="247"/>
      <c r="DE6" s="247"/>
      <c r="DF6" s="247"/>
      <c r="DG6" s="247"/>
      <c r="DH6" s="247"/>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row>
    <row r="7" spans="2:160" ht="16.5" customHeight="1">
      <c r="C7" s="131"/>
      <c r="U7" s="241" t="s">
        <v>964</v>
      </c>
      <c r="V7" s="241"/>
      <c r="AQ7" s="241" t="s">
        <v>964</v>
      </c>
      <c r="AR7" s="241"/>
      <c r="BM7" s="241" t="s">
        <v>964</v>
      </c>
      <c r="BN7" s="241"/>
      <c r="CJ7" s="241" t="s">
        <v>964</v>
      </c>
      <c r="CK7" s="241"/>
      <c r="DG7" s="241" t="s">
        <v>964</v>
      </c>
      <c r="DH7" s="241"/>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row>
    <row r="8" spans="2:160" ht="18.75" customHeight="1">
      <c r="C8" s="132"/>
      <c r="U8" s="241"/>
      <c r="V8" s="241"/>
      <c r="Y8" s="10"/>
      <c r="AQ8" s="241"/>
      <c r="AR8" s="241"/>
      <c r="AU8" s="10"/>
      <c r="BM8" s="241"/>
      <c r="BN8" s="241"/>
      <c r="BR8" s="10"/>
      <c r="CJ8" s="241"/>
      <c r="CK8" s="241"/>
      <c r="CO8" s="10"/>
      <c r="DG8" s="241"/>
      <c r="DH8" s="241"/>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row>
    <row r="9" spans="2:160">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row>
    <row r="10" spans="2:160" ht="18" customHeight="1">
      <c r="C10" s="43" t="s">
        <v>2</v>
      </c>
      <c r="D10" s="42" t="s">
        <v>30</v>
      </c>
      <c r="E10" s="42" t="s">
        <v>45</v>
      </c>
      <c r="F10" s="44"/>
      <c r="G10" s="42" t="s">
        <v>121</v>
      </c>
      <c r="H10" s="44"/>
      <c r="I10" s="72" t="s">
        <v>202</v>
      </c>
      <c r="J10" s="72" t="s">
        <v>16</v>
      </c>
      <c r="K10" s="72" t="s">
        <v>17</v>
      </c>
      <c r="L10" s="44"/>
      <c r="M10" s="242" t="s">
        <v>16</v>
      </c>
      <c r="N10" s="242"/>
      <c r="O10" s="242"/>
      <c r="P10" s="44"/>
      <c r="Q10" s="243" t="s">
        <v>17</v>
      </c>
      <c r="R10" s="243"/>
      <c r="S10" s="243"/>
      <c r="T10" s="44"/>
      <c r="U10" s="45"/>
      <c r="V10" s="68" t="s">
        <v>200</v>
      </c>
      <c r="Y10" s="43" t="s">
        <v>2</v>
      </c>
      <c r="Z10" s="42" t="s">
        <v>30</v>
      </c>
      <c r="AA10" s="42" t="s">
        <v>45</v>
      </c>
      <c r="AB10" s="44"/>
      <c r="AC10" s="42" t="s">
        <v>121</v>
      </c>
      <c r="AD10" s="44"/>
      <c r="AE10" s="72" t="s">
        <v>202</v>
      </c>
      <c r="AF10" s="72" t="s">
        <v>16</v>
      </c>
      <c r="AG10" s="72" t="s">
        <v>17</v>
      </c>
      <c r="AH10" s="44"/>
      <c r="AI10" s="242" t="s">
        <v>16</v>
      </c>
      <c r="AJ10" s="242"/>
      <c r="AK10" s="242"/>
      <c r="AL10" s="44"/>
      <c r="AM10" s="243" t="s">
        <v>17</v>
      </c>
      <c r="AN10" s="243"/>
      <c r="AO10" s="243"/>
      <c r="AP10" s="44"/>
      <c r="AQ10" s="45"/>
      <c r="AR10" s="68" t="s">
        <v>200</v>
      </c>
      <c r="AU10" s="43" t="s">
        <v>2</v>
      </c>
      <c r="AV10" s="42" t="s">
        <v>30</v>
      </c>
      <c r="AW10" s="42" t="s">
        <v>45</v>
      </c>
      <c r="AX10" s="44"/>
      <c r="AY10" s="42" t="s">
        <v>121</v>
      </c>
      <c r="AZ10" s="44"/>
      <c r="BA10" s="72" t="s">
        <v>202</v>
      </c>
      <c r="BB10" s="72" t="s">
        <v>16</v>
      </c>
      <c r="BC10" s="72" t="s">
        <v>17</v>
      </c>
      <c r="BD10" s="44"/>
      <c r="BE10" s="242" t="s">
        <v>16</v>
      </c>
      <c r="BF10" s="242"/>
      <c r="BG10" s="242"/>
      <c r="BH10" s="44"/>
      <c r="BI10" s="243" t="s">
        <v>17</v>
      </c>
      <c r="BJ10" s="243"/>
      <c r="BK10" s="243"/>
      <c r="BL10" s="44"/>
      <c r="BM10" s="45"/>
      <c r="BN10" s="68" t="s">
        <v>200</v>
      </c>
      <c r="BR10" s="43" t="s">
        <v>2</v>
      </c>
      <c r="BS10" s="42" t="s">
        <v>30</v>
      </c>
      <c r="BT10" s="42" t="s">
        <v>45</v>
      </c>
      <c r="BU10" s="44"/>
      <c r="BV10" s="42" t="s">
        <v>121</v>
      </c>
      <c r="BW10" s="44"/>
      <c r="BX10" s="72" t="s">
        <v>202</v>
      </c>
      <c r="BY10" s="72" t="s">
        <v>16</v>
      </c>
      <c r="BZ10" s="72" t="s">
        <v>17</v>
      </c>
      <c r="CA10" s="44"/>
      <c r="CB10" s="242" t="s">
        <v>16</v>
      </c>
      <c r="CC10" s="242"/>
      <c r="CD10" s="242"/>
      <c r="CE10" s="44"/>
      <c r="CF10" s="243" t="s">
        <v>17</v>
      </c>
      <c r="CG10" s="243"/>
      <c r="CH10" s="243"/>
      <c r="CI10" s="44"/>
      <c r="CJ10" s="45"/>
      <c r="CK10" s="68" t="s">
        <v>200</v>
      </c>
      <c r="CO10" s="43" t="s">
        <v>2</v>
      </c>
      <c r="CP10" s="42" t="s">
        <v>30</v>
      </c>
      <c r="CQ10" s="42" t="s">
        <v>45</v>
      </c>
      <c r="CR10" s="44"/>
      <c r="CS10" s="42" t="s">
        <v>121</v>
      </c>
      <c r="CT10" s="44"/>
      <c r="CU10" s="72" t="s">
        <v>202</v>
      </c>
      <c r="CV10" s="72" t="s">
        <v>16</v>
      </c>
      <c r="CW10" s="72" t="s">
        <v>17</v>
      </c>
      <c r="CX10" s="44"/>
      <c r="CY10" s="242" t="s">
        <v>16</v>
      </c>
      <c r="CZ10" s="242"/>
      <c r="DA10" s="242"/>
      <c r="DB10" s="44"/>
      <c r="DC10" s="243" t="s">
        <v>17</v>
      </c>
      <c r="DD10" s="243"/>
      <c r="DE10" s="243"/>
      <c r="DF10" s="44"/>
      <c r="DG10" s="45"/>
      <c r="DH10" s="68" t="s">
        <v>200</v>
      </c>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row>
    <row r="11" spans="2:160" ht="7.5" customHeight="1">
      <c r="C11" s="5"/>
      <c r="D11" s="5"/>
      <c r="E11" s="5"/>
      <c r="F11" s="5"/>
      <c r="G11" s="9"/>
      <c r="H11" s="5"/>
      <c r="I11" s="5"/>
      <c r="J11" s="5"/>
      <c r="K11" s="5"/>
      <c r="L11" s="5"/>
      <c r="M11" s="5"/>
      <c r="N11" s="5"/>
      <c r="O11" s="5"/>
      <c r="P11" s="5"/>
      <c r="Q11" s="5"/>
      <c r="R11" s="5"/>
      <c r="S11" s="5"/>
      <c r="T11" s="5"/>
      <c r="U11" s="5"/>
      <c r="V11" s="5"/>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row>
    <row r="12" spans="2:160" ht="18.75" customHeight="1">
      <c r="C12" s="39">
        <v>46202</v>
      </c>
      <c r="D12" s="39" t="s">
        <v>68</v>
      </c>
      <c r="E12" s="39" t="s">
        <v>709</v>
      </c>
      <c r="F12" s="5"/>
      <c r="G12" s="25" t="s">
        <v>127</v>
      </c>
      <c r="H12" s="5"/>
      <c r="I12" s="18">
        <v>74</v>
      </c>
      <c r="J12" s="18" t="s">
        <v>29</v>
      </c>
      <c r="K12" s="70" t="s">
        <v>180</v>
      </c>
      <c r="L12" s="5"/>
      <c r="M12" s="18" t="str">
        <f>IFERROR(VLOOKUP(O12,Matrix!$1:$1048576,2,FALSE),"")</f>
        <v/>
      </c>
      <c r="N12" s="18"/>
      <c r="O12" s="36" t="str">
        <f>Poulefase!AB39</f>
        <v>-</v>
      </c>
      <c r="P12" s="5"/>
      <c r="Q12" s="18" t="str">
        <f>IFERROR(VLOOKUP(S12,Matrix!$1:$1048576,2,FALSE),"")</f>
        <v/>
      </c>
      <c r="R12" s="18"/>
      <c r="S12" s="36" t="str">
        <f>IFERROR(VLOOKUP(Poulefase!$AS$98,Matrix!$AE:$AM,5,FALSE),"")</f>
        <v/>
      </c>
      <c r="T12" s="5"/>
      <c r="U12" s="18" t="str">
        <f>IFERROR(VLOOKUP(V12,Matrix!$1:$1048576,2,FALSE),"")</f>
        <v/>
      </c>
      <c r="V12" s="71"/>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row>
    <row r="13" spans="2:160" ht="18.75" customHeight="1">
      <c r="U13" t="str">
        <f>IFERROR(VLOOKUP(V13,Matrix!$1:$1048576,2,FALSE),"")</f>
        <v/>
      </c>
      <c r="Y13" s="39">
        <v>46207</v>
      </c>
      <c r="Z13" s="39" t="s">
        <v>66</v>
      </c>
      <c r="AA13" s="39" t="s">
        <v>144</v>
      </c>
      <c r="AB13" s="5"/>
      <c r="AC13" s="87" t="s">
        <v>130</v>
      </c>
      <c r="AD13" s="5"/>
      <c r="AE13" s="18">
        <v>89</v>
      </c>
      <c r="AF13" s="18" t="s">
        <v>712</v>
      </c>
      <c r="AG13" s="18" t="s">
        <v>713</v>
      </c>
      <c r="AH13" s="5"/>
      <c r="AI13" s="18" t="str">
        <f>IFERROR(VLOOKUP(AK13,Matrix!$1:$1048576,2,FALSE),"")</f>
        <v/>
      </c>
      <c r="AJ13" s="18"/>
      <c r="AK13" s="36">
        <f>V12</f>
        <v>0</v>
      </c>
      <c r="AL13" s="5"/>
      <c r="AM13" s="18" t="str">
        <f>IFERROR(VLOOKUP(AO13,Matrix!$1:$1048576,2,FALSE),"")</f>
        <v/>
      </c>
      <c r="AN13" s="18"/>
      <c r="AO13" s="36">
        <f>V14</f>
        <v>0</v>
      </c>
      <c r="AQ13" s="18" t="str">
        <f>IFERROR(VLOOKUP(AR13,Matrix!$1:$1048576,2,FALSE),"")</f>
        <v/>
      </c>
      <c r="AR13" s="71"/>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row>
    <row r="14" spans="2:160" ht="18.75" customHeight="1">
      <c r="C14" s="39">
        <v>46203</v>
      </c>
      <c r="D14" s="39" t="s">
        <v>69</v>
      </c>
      <c r="E14" s="39" t="s">
        <v>144</v>
      </c>
      <c r="F14" s="5"/>
      <c r="G14" s="25" t="s">
        <v>126</v>
      </c>
      <c r="H14" s="5"/>
      <c r="I14" s="18">
        <v>77</v>
      </c>
      <c r="J14" s="18" t="s">
        <v>181</v>
      </c>
      <c r="K14" s="70" t="s">
        <v>182</v>
      </c>
      <c r="L14" s="5"/>
      <c r="M14" s="18" t="str">
        <f>IFERROR(VLOOKUP(O14,Matrix!$1:$1048576,2,FALSE),"")</f>
        <v/>
      </c>
      <c r="N14" s="18"/>
      <c r="O14" s="36" t="str">
        <f>Poulefase!AB63</f>
        <v>-</v>
      </c>
      <c r="P14" s="5"/>
      <c r="Q14" s="18" t="str">
        <f>IFERROR(VLOOKUP(S14,Matrix!$1:$1048576,2,FALSE),"")</f>
        <v/>
      </c>
      <c r="R14" s="18"/>
      <c r="S14" s="36" t="str">
        <f>IFERROR(VLOOKUP(Poulefase!$AS$98,Matrix!$AE:$AM,7,FALSE),"")</f>
        <v/>
      </c>
      <c r="T14" s="5"/>
      <c r="U14" s="18" t="str">
        <f>IFERROR(VLOOKUP(V14,Matrix!$1:$1048576,2,FALSE),"")</f>
        <v/>
      </c>
      <c r="V14" s="71"/>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row>
    <row r="15" spans="2:160" ht="18.75" customHeight="1">
      <c r="U15" t="str">
        <f>IFERROR(VLOOKUP(V15,Matrix!$1:$1048576,2,FALSE),"")</f>
        <v/>
      </c>
      <c r="AU15" s="39">
        <v>46212</v>
      </c>
      <c r="AV15" s="39" t="s">
        <v>71</v>
      </c>
      <c r="AW15" s="39" t="s">
        <v>116</v>
      </c>
      <c r="AX15" s="5"/>
      <c r="AY15" s="87" t="s">
        <v>127</v>
      </c>
      <c r="AZ15" s="5"/>
      <c r="BA15" s="18">
        <v>97</v>
      </c>
      <c r="BB15" s="18" t="s">
        <v>728</v>
      </c>
      <c r="BC15" s="18" t="s">
        <v>729</v>
      </c>
      <c r="BD15" s="5"/>
      <c r="BE15" s="18" t="str">
        <f>IFERROR(VLOOKUP(BG15,Matrix!$1:$1048576,2,FALSE),"")</f>
        <v/>
      </c>
      <c r="BF15" s="18"/>
      <c r="BG15" s="36">
        <f>AR13</f>
        <v>0</v>
      </c>
      <c r="BH15" s="5"/>
      <c r="BI15" s="18" t="str">
        <f>IFERROR(VLOOKUP(BK15,Matrix!$1:$1048576,2,FALSE),"")</f>
        <v/>
      </c>
      <c r="BJ15" s="18"/>
      <c r="BK15" s="36">
        <f>AR17</f>
        <v>0</v>
      </c>
      <c r="BM15" s="18" t="str">
        <f>IFERROR(VLOOKUP(BN15,Matrix!$1:$1048576,2,FALSE),"")</f>
        <v/>
      </c>
      <c r="BN15" s="71"/>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row>
    <row r="16" spans="2:160" ht="18.75" customHeight="1">
      <c r="C16" s="39">
        <v>46201</v>
      </c>
      <c r="D16" s="39" t="s">
        <v>67</v>
      </c>
      <c r="E16" s="39" t="s">
        <v>43</v>
      </c>
      <c r="F16" s="5"/>
      <c r="G16" s="25" t="s">
        <v>123</v>
      </c>
      <c r="H16" s="5"/>
      <c r="I16" s="18">
        <v>73</v>
      </c>
      <c r="J16" s="18" t="s">
        <v>18</v>
      </c>
      <c r="K16" s="18" t="s">
        <v>19</v>
      </c>
      <c r="L16" s="5"/>
      <c r="M16" s="18" t="str">
        <f>IFERROR(VLOOKUP(O16,Matrix!$1:$1048576,2,FALSE),"")</f>
        <v/>
      </c>
      <c r="N16" s="18"/>
      <c r="O16" s="36" t="str">
        <f>Poulefase!AB16</f>
        <v>-</v>
      </c>
      <c r="P16" s="5"/>
      <c r="Q16" s="18" t="str">
        <f>IFERROR(VLOOKUP(S16,Matrix!$1:$1048576,2,FALSE),"")</f>
        <v/>
      </c>
      <c r="R16" s="18"/>
      <c r="S16" s="36" t="str">
        <f>Poulefase!AB22</f>
        <v>-</v>
      </c>
      <c r="T16" s="5"/>
      <c r="U16" s="18" t="str">
        <f>IFERROR(VLOOKUP(V16,Matrix!$1:$1048576,2,FALSE),"")</f>
        <v/>
      </c>
      <c r="V16" s="71"/>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row>
    <row r="17" spans="3:160" ht="18.75" customHeight="1">
      <c r="U17" t="str">
        <f>IFERROR(VLOOKUP(V17,Matrix!$1:$1048576,2,FALSE),"")</f>
        <v/>
      </c>
      <c r="Y17" s="39">
        <v>46207</v>
      </c>
      <c r="Z17" s="39" t="s">
        <v>66</v>
      </c>
      <c r="AA17" s="39" t="s">
        <v>115</v>
      </c>
      <c r="AB17" s="5"/>
      <c r="AC17" s="87" t="s">
        <v>128</v>
      </c>
      <c r="AD17" s="5"/>
      <c r="AE17" s="18">
        <v>90</v>
      </c>
      <c r="AF17" s="18" t="s">
        <v>714</v>
      </c>
      <c r="AG17" s="18" t="s">
        <v>715</v>
      </c>
      <c r="AH17" s="5"/>
      <c r="AI17" s="18" t="str">
        <f>IFERROR(VLOOKUP(AK17,Matrix!$1:$1048576,2,FALSE),"")</f>
        <v/>
      </c>
      <c r="AJ17" s="18"/>
      <c r="AK17" s="36">
        <f>V16</f>
        <v>0</v>
      </c>
      <c r="AL17" s="5"/>
      <c r="AM17" s="18" t="str">
        <f>IFERROR(VLOOKUP(AO17,Matrix!$1:$1048576,2,FALSE),"")</f>
        <v/>
      </c>
      <c r="AN17" s="18"/>
      <c r="AO17" s="36">
        <f>V18</f>
        <v>0</v>
      </c>
      <c r="AQ17" s="18" t="str">
        <f>IFERROR(VLOOKUP(AR17,Matrix!$1:$1048576,2,FALSE),"")</f>
        <v/>
      </c>
      <c r="AR17" s="71"/>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row>
    <row r="18" spans="3:160" ht="18.75" customHeight="1">
      <c r="C18" s="39">
        <v>46203</v>
      </c>
      <c r="D18" s="39" t="s">
        <v>69</v>
      </c>
      <c r="E18" s="39" t="s">
        <v>112</v>
      </c>
      <c r="F18" s="5"/>
      <c r="G18" s="25" t="s">
        <v>131</v>
      </c>
      <c r="H18" s="5"/>
      <c r="I18" s="18">
        <v>75</v>
      </c>
      <c r="J18" s="18" t="s">
        <v>26</v>
      </c>
      <c r="K18" s="18" t="s">
        <v>21</v>
      </c>
      <c r="L18" s="5"/>
      <c r="M18" s="18" t="str">
        <f>IFERROR(VLOOKUP(O18,Matrix!$1:$1048576,2,FALSE),"")</f>
        <v/>
      </c>
      <c r="N18" s="18"/>
      <c r="O18" s="36" t="str">
        <f>Poulefase!AB45</f>
        <v>-</v>
      </c>
      <c r="P18" s="5"/>
      <c r="Q18" s="18" t="str">
        <f>IFERROR(VLOOKUP(S18,Matrix!$1:$1048576,2,FALSE),"")</f>
        <v/>
      </c>
      <c r="R18" s="18"/>
      <c r="S18" s="36" t="str">
        <f>Poulefase!AB28</f>
        <v>-</v>
      </c>
      <c r="T18" s="5"/>
      <c r="U18" s="18" t="str">
        <f>IFERROR(VLOOKUP(V18,Matrix!$1:$1048576,2,FALSE),"")</f>
        <v/>
      </c>
      <c r="V18" s="71"/>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row>
    <row r="19" spans="3:160" ht="18.75" customHeight="1">
      <c r="U19" t="str">
        <f>IFERROR(VLOOKUP(V19,Matrix!$1:$1048576,2,FALSE),"")</f>
        <v/>
      </c>
      <c r="BR19" s="39">
        <v>46217</v>
      </c>
      <c r="BS19" s="39" t="s">
        <v>69</v>
      </c>
      <c r="BT19" s="39" t="s">
        <v>43</v>
      </c>
      <c r="BU19" s="5"/>
      <c r="BV19" s="87" t="s">
        <v>129</v>
      </c>
      <c r="BW19" s="5"/>
      <c r="BX19" s="18">
        <v>101</v>
      </c>
      <c r="BY19" s="18" t="s">
        <v>736</v>
      </c>
      <c r="BZ19" s="18" t="s">
        <v>737</v>
      </c>
      <c r="CA19" s="5"/>
      <c r="CB19" s="18" t="str">
        <f>IFERROR(VLOOKUP(CD19,Matrix!$1:$1048576,2,FALSE),"")</f>
        <v/>
      </c>
      <c r="CC19" s="18"/>
      <c r="CD19" s="36">
        <f>BN15</f>
        <v>0</v>
      </c>
      <c r="CE19" s="5"/>
      <c r="CF19" s="18" t="str">
        <f>IFERROR(VLOOKUP(CH19,Matrix!$1:$1048576,2,FALSE),"")</f>
        <v/>
      </c>
      <c r="CG19" s="18"/>
      <c r="CH19" s="36">
        <f>BN23</f>
        <v>0</v>
      </c>
      <c r="CJ19" s="18" t="str">
        <f>IFERROR(VLOOKUP(CK19,Matrix!$1:$1048576,2,FALSE),"")</f>
        <v/>
      </c>
      <c r="CK19" s="71"/>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row>
    <row r="20" spans="3:160" ht="18.75" customHeight="1">
      <c r="C20" s="39">
        <v>46206</v>
      </c>
      <c r="D20" s="39" t="s">
        <v>65</v>
      </c>
      <c r="E20" s="39" t="s">
        <v>117</v>
      </c>
      <c r="F20" s="5"/>
      <c r="G20" s="25" t="s">
        <v>122</v>
      </c>
      <c r="H20" s="5"/>
      <c r="I20" s="18">
        <v>83</v>
      </c>
      <c r="J20" s="18" t="s">
        <v>183</v>
      </c>
      <c r="K20" s="18" t="s">
        <v>184</v>
      </c>
      <c r="L20" s="5"/>
      <c r="M20" s="18" t="str">
        <f>IFERROR(VLOOKUP(O20,Matrix!$1:$1048576,2,FALSE),"")</f>
        <v/>
      </c>
      <c r="N20" s="18"/>
      <c r="O20" s="36" t="str">
        <f>Poulefase!AB76</f>
        <v>-</v>
      </c>
      <c r="P20" s="5"/>
      <c r="Q20" s="18" t="str">
        <f>IFERROR(VLOOKUP(S20,Matrix!$1:$1048576,2,FALSE),"")</f>
        <v/>
      </c>
      <c r="R20" s="18"/>
      <c r="S20" s="36" t="str">
        <f>Poulefase!AB82</f>
        <v>-</v>
      </c>
      <c r="T20" s="5"/>
      <c r="U20" s="18" t="str">
        <f>IFERROR(VLOOKUP(V20,Matrix!$1:$1048576,2,FALSE),"")</f>
        <v/>
      </c>
      <c r="V20" s="71"/>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row>
    <row r="21" spans="3:160" ht="18.75" customHeight="1">
      <c r="U21" t="str">
        <f>IFERROR(VLOOKUP(V21,Matrix!$1:$1048576,2,FALSE),"")</f>
        <v/>
      </c>
      <c r="Y21" s="39">
        <v>46209</v>
      </c>
      <c r="Z21" s="39" t="s">
        <v>68</v>
      </c>
      <c r="AA21" s="39" t="s">
        <v>43</v>
      </c>
      <c r="AB21" s="5"/>
      <c r="AC21" s="25" t="s">
        <v>129</v>
      </c>
      <c r="AD21" s="5"/>
      <c r="AE21" s="18">
        <v>93</v>
      </c>
      <c r="AF21" s="18" t="s">
        <v>720</v>
      </c>
      <c r="AG21" s="18" t="s">
        <v>721</v>
      </c>
      <c r="AH21" s="5"/>
      <c r="AI21" s="18" t="str">
        <f>IFERROR(VLOOKUP(AK21,Matrix!$1:$1048576,2,FALSE),"")</f>
        <v/>
      </c>
      <c r="AJ21" s="18"/>
      <c r="AK21" s="36">
        <f>V20</f>
        <v>0</v>
      </c>
      <c r="AL21" s="5"/>
      <c r="AM21" s="18" t="str">
        <f>IFERROR(VLOOKUP(AO21,Matrix!$1:$1048576,2,FALSE),"")</f>
        <v/>
      </c>
      <c r="AN21" s="18"/>
      <c r="AO21" s="36">
        <f>V22</f>
        <v>0</v>
      </c>
      <c r="AQ21" s="18" t="str">
        <f>IFERROR(VLOOKUP(AR21,Matrix!$1:$1048576,2,FALSE),"")</f>
        <v/>
      </c>
      <c r="AR21" s="71"/>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row>
    <row r="22" spans="3:160" ht="18.75" customHeight="1">
      <c r="C22" s="39">
        <v>46205</v>
      </c>
      <c r="D22" s="39" t="s">
        <v>71</v>
      </c>
      <c r="E22" s="39" t="s">
        <v>43</v>
      </c>
      <c r="F22" s="5"/>
      <c r="G22" s="25" t="s">
        <v>123</v>
      </c>
      <c r="H22" s="5"/>
      <c r="I22" s="18">
        <v>84</v>
      </c>
      <c r="J22" s="18" t="s">
        <v>185</v>
      </c>
      <c r="K22" s="18" t="s">
        <v>186</v>
      </c>
      <c r="L22" s="5"/>
      <c r="M22" s="18" t="str">
        <f>IFERROR(VLOOKUP(O22,Matrix!$1:$1048576,2,FALSE),"")</f>
        <v/>
      </c>
      <c r="N22" s="18"/>
      <c r="O22" s="36" t="str">
        <f>Poulefase!AB57</f>
        <v>-</v>
      </c>
      <c r="P22" s="5"/>
      <c r="Q22" s="18" t="str">
        <f>IFERROR(VLOOKUP(S22,Matrix!$1:$1048576,2,FALSE),"")</f>
        <v/>
      </c>
      <c r="R22" s="18"/>
      <c r="S22" s="36" t="str">
        <f>Poulefase!AB70</f>
        <v>-</v>
      </c>
      <c r="T22" s="5"/>
      <c r="U22" s="18" t="str">
        <f>IFERROR(VLOOKUP(V22,Matrix!$1:$1048576,2,FALSE),"")</f>
        <v/>
      </c>
      <c r="V22" s="71"/>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row>
    <row r="23" spans="3:160" ht="18.75" customHeight="1">
      <c r="U23" t="str">
        <f>IFERROR(VLOOKUP(V23,Matrix!$1:$1048576,2,FALSE),"")</f>
        <v/>
      </c>
      <c r="AU23" s="39">
        <v>46213</v>
      </c>
      <c r="AV23" s="39" t="s">
        <v>65</v>
      </c>
      <c r="AW23" s="39" t="s">
        <v>43</v>
      </c>
      <c r="AX23" s="5"/>
      <c r="AY23" s="87" t="s">
        <v>123</v>
      </c>
      <c r="AZ23" s="5"/>
      <c r="BA23" s="18">
        <v>98</v>
      </c>
      <c r="BB23" s="18" t="s">
        <v>730</v>
      </c>
      <c r="BC23" s="18" t="s">
        <v>731</v>
      </c>
      <c r="BD23" s="5"/>
      <c r="BE23" s="18" t="str">
        <f>IFERROR(VLOOKUP(BG23,Matrix!$1:$1048576,2,FALSE),"")</f>
        <v/>
      </c>
      <c r="BF23" s="18"/>
      <c r="BG23" s="36">
        <f>AR21</f>
        <v>0</v>
      </c>
      <c r="BH23" s="5"/>
      <c r="BI23" s="18" t="str">
        <f>IFERROR(VLOOKUP(BK23,Matrix!$1:$1048576,2,FALSE),"")</f>
        <v/>
      </c>
      <c r="BJ23" s="18"/>
      <c r="BK23" s="36">
        <f>AR25</f>
        <v>0</v>
      </c>
      <c r="BM23" s="18" t="str">
        <f>IFERROR(VLOOKUP(BN23,Matrix!$1:$1048576,2,FALSE),"")</f>
        <v/>
      </c>
      <c r="BN23" s="71"/>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row>
    <row r="24" spans="3:160" ht="18.75" customHeight="1">
      <c r="C24" s="39">
        <v>46205</v>
      </c>
      <c r="D24" s="39" t="s">
        <v>71</v>
      </c>
      <c r="E24" s="39" t="s">
        <v>143</v>
      </c>
      <c r="F24" s="5"/>
      <c r="G24" s="25" t="s">
        <v>125</v>
      </c>
      <c r="H24" s="5"/>
      <c r="I24" s="18">
        <v>81</v>
      </c>
      <c r="J24" s="18" t="s">
        <v>27</v>
      </c>
      <c r="K24" s="18" t="s">
        <v>187</v>
      </c>
      <c r="L24" s="5"/>
      <c r="M24" s="18" t="str">
        <f>IFERROR(VLOOKUP(O24,Matrix!$1:$1048576,2,FALSE),"")</f>
        <v/>
      </c>
      <c r="N24" s="18"/>
      <c r="O24" s="36" t="str">
        <f>Poulefase!AB33</f>
        <v>-</v>
      </c>
      <c r="P24" s="5"/>
      <c r="Q24" s="18" t="str">
        <f>IFERROR(VLOOKUP(S24,Matrix!$1:$1048576,2,FALSE),"")</f>
        <v/>
      </c>
      <c r="R24" s="18"/>
      <c r="S24" s="36" t="str">
        <f>IFERROR(VLOOKUP(Poulefase!$AS$98,Matrix!$AE:$AM,4,FALSE),"")</f>
        <v/>
      </c>
      <c r="T24" s="5"/>
      <c r="U24" s="18" t="str">
        <f>IFERROR(VLOOKUP(V24,Matrix!$1:$1048576,2,FALSE),"")</f>
        <v/>
      </c>
      <c r="V24" s="71"/>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row>
    <row r="25" spans="3:160" ht="18.75" customHeight="1">
      <c r="U25" t="str">
        <f>IFERROR(VLOOKUP(V25,Matrix!$1:$1048576,2,FALSE),"")</f>
        <v/>
      </c>
      <c r="Y25" s="39">
        <v>46210</v>
      </c>
      <c r="Z25" s="39" t="s">
        <v>69</v>
      </c>
      <c r="AA25" s="39" t="s">
        <v>143</v>
      </c>
      <c r="AB25" s="5"/>
      <c r="AC25" s="25" t="s">
        <v>133</v>
      </c>
      <c r="AD25" s="5"/>
      <c r="AE25" s="18">
        <v>94</v>
      </c>
      <c r="AF25" s="18" t="s">
        <v>722</v>
      </c>
      <c r="AG25" s="18" t="s">
        <v>723</v>
      </c>
      <c r="AH25" s="5"/>
      <c r="AI25" s="18" t="str">
        <f>IFERROR(VLOOKUP(AK25,Matrix!$1:$1048576,2,FALSE),"")</f>
        <v/>
      </c>
      <c r="AJ25" s="18"/>
      <c r="AK25" s="36">
        <f>V24</f>
        <v>0</v>
      </c>
      <c r="AL25" s="5"/>
      <c r="AM25" s="18" t="str">
        <f>IFERROR(VLOOKUP(AO25,Matrix!$1:$1048576,2,FALSE),"")</f>
        <v/>
      </c>
      <c r="AN25" s="18"/>
      <c r="AO25" s="36">
        <f>V26</f>
        <v>0</v>
      </c>
      <c r="AQ25" s="18" t="str">
        <f>IFERROR(VLOOKUP(AR25,Matrix!$1:$1048576,2,FALSE),"")</f>
        <v/>
      </c>
      <c r="AR25" s="71"/>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row>
    <row r="26" spans="3:160" ht="18.75" customHeight="1">
      <c r="C26" s="39">
        <v>46204</v>
      </c>
      <c r="D26" s="39" t="s">
        <v>70</v>
      </c>
      <c r="E26" s="39" t="s">
        <v>116</v>
      </c>
      <c r="F26" s="5"/>
      <c r="G26" s="25" t="s">
        <v>133</v>
      </c>
      <c r="H26" s="5"/>
      <c r="I26" s="18">
        <v>82</v>
      </c>
      <c r="J26" s="18" t="s">
        <v>188</v>
      </c>
      <c r="K26" s="18" t="s">
        <v>189</v>
      </c>
      <c r="L26" s="5"/>
      <c r="M26" s="18" t="str">
        <f>IFERROR(VLOOKUP(O26,Matrix!$1:$1048576,2,FALSE),"")</f>
        <v/>
      </c>
      <c r="N26" s="18"/>
      <c r="O26" s="36" t="str">
        <f>Poulefase!AB51</f>
        <v>-</v>
      </c>
      <c r="P26" s="5"/>
      <c r="Q26" s="18" t="str">
        <f>IFERROR(VLOOKUP(S26,Matrix!$1:$1048576,2,FALSE),"")</f>
        <v/>
      </c>
      <c r="R26" s="18"/>
      <c r="S26" s="36" t="str">
        <f>IFERROR(VLOOKUP(Poulefase!$AS$98,Matrix!$AE:$AM,6,FALSE),"")</f>
        <v/>
      </c>
      <c r="T26" s="5"/>
      <c r="U26" s="18" t="str">
        <f>IFERROR(VLOOKUP(V26,Matrix!$1:$1048576,2,FALSE),"")</f>
        <v/>
      </c>
      <c r="V26" s="71"/>
      <c r="DG26" s="244" t="s">
        <v>742</v>
      </c>
      <c r="DH26" s="24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row>
    <row r="27" spans="3:160" ht="18.75" customHeight="1">
      <c r="U27" t="str">
        <f>IFERROR(VLOOKUP(V27,Matrix!$1:$1048576,2,FALSE),"")</f>
        <v/>
      </c>
      <c r="CO27" s="39">
        <v>46222</v>
      </c>
      <c r="CP27" s="39" t="s">
        <v>67</v>
      </c>
      <c r="CQ27" s="39" t="s">
        <v>43</v>
      </c>
      <c r="CR27" s="5"/>
      <c r="CS27" s="87" t="s">
        <v>126</v>
      </c>
      <c r="CT27" s="5"/>
      <c r="CU27" s="18">
        <v>104</v>
      </c>
      <c r="CV27" s="18" t="s">
        <v>740</v>
      </c>
      <c r="CW27" s="18" t="s">
        <v>741</v>
      </c>
      <c r="CX27" s="5"/>
      <c r="CY27" s="18" t="str">
        <f>IFERROR(VLOOKUP(DA27,Matrix!$1:$1048576,2,FALSE),"")</f>
        <v/>
      </c>
      <c r="CZ27" s="18"/>
      <c r="DA27" s="36">
        <f>CK19</f>
        <v>0</v>
      </c>
      <c r="DB27" s="5"/>
      <c r="DC27" s="18" t="str">
        <f>IFERROR(VLOOKUP(DE27,Matrix!$1:$1048576,2,FALSE),"")</f>
        <v/>
      </c>
      <c r="DD27" s="18"/>
      <c r="DE27" s="36">
        <f>CK35</f>
        <v>0</v>
      </c>
      <c r="DG27" s="18" t="str">
        <f>IFERROR(VLOOKUP(DH27,Matrix!$1:$1048576,2,FALSE),"")</f>
        <v/>
      </c>
      <c r="DH27" s="71"/>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row>
    <row r="28" spans="3:160" ht="18.75" customHeight="1">
      <c r="C28" s="39">
        <v>46202</v>
      </c>
      <c r="D28" s="39" t="s">
        <v>68</v>
      </c>
      <c r="E28" s="39" t="s">
        <v>115</v>
      </c>
      <c r="F28" s="5"/>
      <c r="G28" s="25" t="s">
        <v>128</v>
      </c>
      <c r="H28" s="5"/>
      <c r="I28" s="18">
        <v>76</v>
      </c>
      <c r="J28" s="18" t="s">
        <v>22</v>
      </c>
      <c r="K28" s="18" t="s">
        <v>28</v>
      </c>
      <c r="L28" s="5"/>
      <c r="M28" s="18" t="str">
        <f>IFERROR(VLOOKUP(O28,Matrix!$1:$1048576,2,FALSE),"")</f>
        <v/>
      </c>
      <c r="N28" s="18"/>
      <c r="O28" s="36" t="str">
        <f>Poulefase!AB27</f>
        <v>-</v>
      </c>
      <c r="P28" s="5"/>
      <c r="Q28" s="18" t="str">
        <f>IFERROR(VLOOKUP(S28,Matrix!$1:$1048576,2,FALSE),"")</f>
        <v/>
      </c>
      <c r="R28" s="18"/>
      <c r="S28" s="36" t="str">
        <f>Poulefase!AB46</f>
        <v>-</v>
      </c>
      <c r="T28" s="5"/>
      <c r="U28" s="18" t="str">
        <f>IFERROR(VLOOKUP(V28,Matrix!$1:$1048576,2,FALSE),"")</f>
        <v/>
      </c>
      <c r="V28" s="71"/>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row>
    <row r="29" spans="3:160" ht="18.75" customHeight="1">
      <c r="U29" t="str">
        <f>IFERROR(VLOOKUP(V29,Matrix!$1:$1048576,2,FALSE),"")</f>
        <v/>
      </c>
      <c r="Y29" s="39">
        <v>46208</v>
      </c>
      <c r="Z29" s="39" t="s">
        <v>67</v>
      </c>
      <c r="AA29" s="39" t="s">
        <v>116</v>
      </c>
      <c r="AB29" s="5"/>
      <c r="AC29" s="25" t="s">
        <v>126</v>
      </c>
      <c r="AD29" s="5"/>
      <c r="AE29" s="18">
        <v>91</v>
      </c>
      <c r="AF29" s="18" t="s">
        <v>716</v>
      </c>
      <c r="AG29" s="18" t="s">
        <v>717</v>
      </c>
      <c r="AH29" s="5"/>
      <c r="AI29" s="18" t="str">
        <f>IFERROR(VLOOKUP(AK29,Matrix!$1:$1048576,2,FALSE),"")</f>
        <v/>
      </c>
      <c r="AJ29" s="18"/>
      <c r="AK29" s="36">
        <f>V28</f>
        <v>0</v>
      </c>
      <c r="AL29" s="5"/>
      <c r="AM29" s="18" t="str">
        <f>IFERROR(VLOOKUP(AO29,Matrix!$1:$1048576,2,FALSE),"")</f>
        <v/>
      </c>
      <c r="AN29" s="18"/>
      <c r="AO29" s="36">
        <f>V30</f>
        <v>0</v>
      </c>
      <c r="AQ29" s="18" t="str">
        <f>IFERROR(VLOOKUP(AR29,Matrix!$1:$1048576,2,FALSE),"")</f>
        <v/>
      </c>
      <c r="AR29" s="71"/>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row>
    <row r="30" spans="3:160" ht="18.75" customHeight="1">
      <c r="C30" s="39">
        <v>46203</v>
      </c>
      <c r="D30" s="39" t="s">
        <v>69</v>
      </c>
      <c r="E30" s="39" t="s">
        <v>115</v>
      </c>
      <c r="F30" s="5"/>
      <c r="G30" s="25" t="s">
        <v>129</v>
      </c>
      <c r="H30" s="5"/>
      <c r="I30" s="18">
        <v>78</v>
      </c>
      <c r="J30" s="18" t="s">
        <v>25</v>
      </c>
      <c r="K30" s="18" t="s">
        <v>190</v>
      </c>
      <c r="L30" s="5"/>
      <c r="M30" s="18" t="str">
        <f>IFERROR(VLOOKUP(O30,Matrix!$1:$1048576,2,FALSE),"")</f>
        <v/>
      </c>
      <c r="N30" s="18"/>
      <c r="O30" s="36" t="str">
        <f>Poulefase!AB40</f>
        <v>-</v>
      </c>
      <c r="P30" s="5"/>
      <c r="Q30" s="18" t="str">
        <f>IFERROR(VLOOKUP(S30,Matrix!$1:$1048576,2,FALSE),"")</f>
        <v/>
      </c>
      <c r="R30" s="18"/>
      <c r="S30" s="36" t="str">
        <f>Poulefase!AB64</f>
        <v>-</v>
      </c>
      <c r="T30" s="5"/>
      <c r="U30" s="18" t="str">
        <f>IFERROR(VLOOKUP(V30,Matrix!$1:$1048576,2,FALSE),"")</f>
        <v/>
      </c>
      <c r="V30" s="71"/>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row>
    <row r="31" spans="3:160" ht="18.75" customHeight="1">
      <c r="U31" t="str">
        <f>IFERROR(VLOOKUP(V31,Matrix!$1:$1048576,2,FALSE),"")</f>
        <v/>
      </c>
      <c r="AU31" s="39">
        <v>46214</v>
      </c>
      <c r="AV31" s="39" t="s">
        <v>66</v>
      </c>
      <c r="AW31" s="39" t="s">
        <v>144</v>
      </c>
      <c r="AX31" s="5"/>
      <c r="AY31" s="87" t="s">
        <v>134</v>
      </c>
      <c r="AZ31" s="5"/>
      <c r="BA31" s="18">
        <v>99</v>
      </c>
      <c r="BB31" s="18" t="s">
        <v>732</v>
      </c>
      <c r="BC31" s="18" t="s">
        <v>733</v>
      </c>
      <c r="BD31" s="5"/>
      <c r="BE31" s="18" t="str">
        <f>IFERROR(VLOOKUP(BG31,Matrix!$1:$1048576,2,FALSE),"")</f>
        <v/>
      </c>
      <c r="BF31" s="18"/>
      <c r="BG31" s="36">
        <f>AR29</f>
        <v>0</v>
      </c>
      <c r="BH31" s="5"/>
      <c r="BI31" s="18" t="str">
        <f>IFERROR(VLOOKUP(BK31,Matrix!$1:$1048576,2,FALSE),"")</f>
        <v/>
      </c>
      <c r="BJ31" s="18"/>
      <c r="BK31" s="36">
        <f>AR33</f>
        <v>0</v>
      </c>
      <c r="BM31" s="18" t="str">
        <f>IFERROR(VLOOKUP(BN31,Matrix!$1:$1048576,2,FALSE),"")</f>
        <v/>
      </c>
      <c r="BN31" s="71"/>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row>
    <row r="32" spans="3:160" ht="18.75" customHeight="1">
      <c r="C32" s="39">
        <v>46204</v>
      </c>
      <c r="D32" s="39" t="s">
        <v>70</v>
      </c>
      <c r="E32" s="39" t="s">
        <v>112</v>
      </c>
      <c r="F32" s="5"/>
      <c r="G32" s="25" t="s">
        <v>120</v>
      </c>
      <c r="H32" s="5"/>
      <c r="I32" s="18">
        <v>79</v>
      </c>
      <c r="J32" s="18" t="s">
        <v>20</v>
      </c>
      <c r="K32" s="18" t="s">
        <v>191</v>
      </c>
      <c r="L32" s="5"/>
      <c r="M32" s="18" t="str">
        <f>IFERROR(VLOOKUP(O32,Matrix!$1:$1048576,2,FALSE),"")</f>
        <v/>
      </c>
      <c r="N32" s="18"/>
      <c r="O32" s="36" t="str">
        <f>Poulefase!AB15</f>
        <v>-</v>
      </c>
      <c r="P32" s="5"/>
      <c r="Q32" s="18" t="str">
        <f>IFERROR(VLOOKUP(S32,Matrix!$1:$1048576,2,FALSE),"")</f>
        <v/>
      </c>
      <c r="R32" s="18"/>
      <c r="S32" s="36" t="str">
        <f>IFERROR(VLOOKUP(Poulefase!$AS$98,Matrix!$AE:$AM,2,FALSE),"")</f>
        <v/>
      </c>
      <c r="T32" s="5"/>
      <c r="U32" s="18" t="str">
        <f>IFERROR(VLOOKUP(V32,Matrix!$1:$1048576,2,FALSE),"")</f>
        <v/>
      </c>
      <c r="V32" s="71"/>
      <c r="DG32" s="245" t="s">
        <v>743</v>
      </c>
      <c r="DH32" s="245"/>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row>
    <row r="33" spans="3:160" ht="18.75" customHeight="1">
      <c r="U33" t="str">
        <f>IFERROR(VLOOKUP(V33,Matrix!$1:$1048576,2,FALSE),"")</f>
        <v/>
      </c>
      <c r="Y33" s="39">
        <v>46209</v>
      </c>
      <c r="Z33" s="39" t="s">
        <v>68</v>
      </c>
      <c r="AA33" s="39" t="s">
        <v>143</v>
      </c>
      <c r="AB33" s="5"/>
      <c r="AC33" s="25" t="s">
        <v>120</v>
      </c>
      <c r="AD33" s="5"/>
      <c r="AE33" s="18">
        <v>92</v>
      </c>
      <c r="AF33" s="18" t="s">
        <v>718</v>
      </c>
      <c r="AG33" s="18" t="s">
        <v>719</v>
      </c>
      <c r="AH33" s="5"/>
      <c r="AI33" s="18" t="str">
        <f>IFERROR(VLOOKUP(AK33,Matrix!$1:$1048576,2,FALSE),"")</f>
        <v/>
      </c>
      <c r="AJ33" s="18"/>
      <c r="AK33" s="36">
        <f>V32</f>
        <v>0</v>
      </c>
      <c r="AL33" s="5"/>
      <c r="AM33" s="18" t="str">
        <f>IFERROR(VLOOKUP(AO33,Matrix!$1:$1048576,2,FALSE),"")</f>
        <v/>
      </c>
      <c r="AN33" s="18"/>
      <c r="AO33" s="36">
        <f>V34</f>
        <v>0</v>
      </c>
      <c r="AQ33" s="18" t="str">
        <f>IFERROR(VLOOKUP(AR33,Matrix!$1:$1048576,2,FALSE),"")</f>
        <v/>
      </c>
      <c r="AR33" s="71"/>
      <c r="CO33" s="39">
        <v>46221</v>
      </c>
      <c r="CP33" s="39" t="s">
        <v>66</v>
      </c>
      <c r="CQ33" s="39" t="s">
        <v>144</v>
      </c>
      <c r="CR33" s="5"/>
      <c r="CS33" s="87" t="s">
        <v>134</v>
      </c>
      <c r="CT33" s="5"/>
      <c r="CU33" s="18">
        <v>103</v>
      </c>
      <c r="CV33" s="18" t="s">
        <v>744</v>
      </c>
      <c r="CW33" s="18" t="s">
        <v>745</v>
      </c>
      <c r="CX33" s="5"/>
      <c r="CY33" s="18" t="str">
        <f>IFERROR(VLOOKUP(DA33,Matrix!$1:$1048576,2,FALSE),"")</f>
        <v/>
      </c>
      <c r="CZ33" s="18"/>
      <c r="DA33" s="36">
        <f>IF(CK19=CD19,CH19,(IF(CK19=CH19,CD19,"")))</f>
        <v>0</v>
      </c>
      <c r="DB33" s="5"/>
      <c r="DC33" s="18" t="str">
        <f>IFERROR(VLOOKUP(DE33,Matrix!$1:$1048576,2,FALSE),"")</f>
        <v/>
      </c>
      <c r="DD33" s="18"/>
      <c r="DE33" s="36">
        <f>IF(CK35=CD35,CH35,(IF(CK35=CH35,CD35,"")))</f>
        <v>0</v>
      </c>
      <c r="DG33" s="18" t="str">
        <f>IFERROR(VLOOKUP(DH33,Matrix!$1:$1048576,2,FALSE),"")</f>
        <v/>
      </c>
      <c r="DH33" s="71"/>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row>
    <row r="34" spans="3:160" ht="18.75" customHeight="1">
      <c r="C34" s="39">
        <v>46204</v>
      </c>
      <c r="D34" s="39" t="s">
        <v>70</v>
      </c>
      <c r="E34" s="39" t="s">
        <v>44</v>
      </c>
      <c r="F34" s="5"/>
      <c r="G34" s="25" t="s">
        <v>132</v>
      </c>
      <c r="H34" s="5"/>
      <c r="I34" s="18">
        <v>80</v>
      </c>
      <c r="J34" s="18" t="s">
        <v>192</v>
      </c>
      <c r="K34" s="18" t="s">
        <v>193</v>
      </c>
      <c r="L34" s="5"/>
      <c r="M34" s="18" t="str">
        <f>IFERROR(VLOOKUP(O34,Matrix!$1:$1048576,2,FALSE),"")</f>
        <v/>
      </c>
      <c r="N34" s="18"/>
      <c r="O34" s="36" t="str">
        <f>Poulefase!AB81</f>
        <v>-</v>
      </c>
      <c r="P34" s="5"/>
      <c r="Q34" s="18" t="str">
        <f>IFERROR(VLOOKUP(S34,Matrix!$1:$1048576,2,FALSE),"")</f>
        <v/>
      </c>
      <c r="R34" s="18"/>
      <c r="S34" s="36" t="str">
        <f>IFERROR(VLOOKUP(Poulefase!$AS$98,Matrix!$AE:$AM,9,FALSE),"")</f>
        <v/>
      </c>
      <c r="T34" s="5"/>
      <c r="U34" s="18" t="str">
        <f>IFERROR(VLOOKUP(V34,Matrix!$1:$1048576,2,FALSE),"")</f>
        <v/>
      </c>
      <c r="V34" s="71"/>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row>
    <row r="35" spans="3:160" ht="18.75" customHeight="1">
      <c r="U35" t="str">
        <f>IFERROR(VLOOKUP(V35,Matrix!$1:$1048576,2,FALSE),"")</f>
        <v/>
      </c>
      <c r="BR35" s="39">
        <v>46218</v>
      </c>
      <c r="BS35" s="39" t="s">
        <v>70</v>
      </c>
      <c r="BT35" s="39" t="s">
        <v>43</v>
      </c>
      <c r="BU35" s="5"/>
      <c r="BV35" s="87" t="s">
        <v>132</v>
      </c>
      <c r="BW35" s="5"/>
      <c r="BX35" s="18">
        <v>102</v>
      </c>
      <c r="BY35" s="18" t="s">
        <v>738</v>
      </c>
      <c r="BZ35" s="18" t="s">
        <v>739</v>
      </c>
      <c r="CA35" s="5"/>
      <c r="CB35" s="18" t="str">
        <f>IFERROR(VLOOKUP(CD35,Matrix!$1:$1048576,2,FALSE),"")</f>
        <v/>
      </c>
      <c r="CC35" s="18"/>
      <c r="CD35" s="36">
        <f>BN31</f>
        <v>0</v>
      </c>
      <c r="CE35" s="5"/>
      <c r="CF35" s="18" t="str">
        <f>IFERROR(VLOOKUP(CH35,Matrix!$1:$1048576,2,FALSE),"")</f>
        <v/>
      </c>
      <c r="CG35" s="18"/>
      <c r="CH35" s="36">
        <f>BN39</f>
        <v>0</v>
      </c>
      <c r="CJ35" s="18" t="str">
        <f>IFERROR(VLOOKUP(CK35,Matrix!$1:$1048576,2,FALSE),"")</f>
        <v/>
      </c>
      <c r="CK35" s="71"/>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row>
    <row r="36" spans="3:160" ht="18.75" customHeight="1">
      <c r="C36" s="39">
        <v>46207</v>
      </c>
      <c r="D36" s="39" t="s">
        <v>66</v>
      </c>
      <c r="E36" s="39" t="s">
        <v>114</v>
      </c>
      <c r="F36" s="5"/>
      <c r="G36" s="25" t="s">
        <v>134</v>
      </c>
      <c r="H36" s="5"/>
      <c r="I36" s="18">
        <v>86</v>
      </c>
      <c r="J36" s="18" t="s">
        <v>194</v>
      </c>
      <c r="K36" s="18" t="s">
        <v>195</v>
      </c>
      <c r="L36" s="5"/>
      <c r="M36" s="18" t="str">
        <f>IFERROR(VLOOKUP(O36,Matrix!$1:$1048576,2,FALSE),"")</f>
        <v/>
      </c>
      <c r="N36" s="18"/>
      <c r="O36" s="36" t="str">
        <f>Poulefase!AB69</f>
        <v>-</v>
      </c>
      <c r="P36" s="5"/>
      <c r="Q36" s="18" t="str">
        <f>IFERROR(VLOOKUP(S36,Matrix!$1:$1048576,2,FALSE),"")</f>
        <v/>
      </c>
      <c r="R36" s="18"/>
      <c r="S36" s="36" t="str">
        <f>Poulefase!AB58</f>
        <v>-</v>
      </c>
      <c r="T36" s="5"/>
      <c r="U36" s="18" t="str">
        <f>IFERROR(VLOOKUP(V36,Matrix!$1:$1048576,2,FALSE),"")</f>
        <v/>
      </c>
      <c r="V36" s="71"/>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row>
    <row r="37" spans="3:160" ht="18.75" customHeight="1">
      <c r="U37" t="str">
        <f>IFERROR(VLOOKUP(V37,Matrix!$1:$1048576,2,FALSE),"")</f>
        <v/>
      </c>
      <c r="Y37" s="39">
        <v>46210</v>
      </c>
      <c r="Z37" s="39" t="s">
        <v>69</v>
      </c>
      <c r="AA37" s="39" t="s">
        <v>44</v>
      </c>
      <c r="AB37" s="5"/>
      <c r="AC37" s="25" t="s">
        <v>132</v>
      </c>
      <c r="AD37" s="5"/>
      <c r="AE37" s="18">
        <v>95</v>
      </c>
      <c r="AF37" s="18" t="s">
        <v>724</v>
      </c>
      <c r="AG37" s="18" t="s">
        <v>725</v>
      </c>
      <c r="AH37" s="5"/>
      <c r="AI37" s="18" t="str">
        <f>IFERROR(VLOOKUP(AK37,Matrix!$1:$1048576,2,FALSE),"")</f>
        <v/>
      </c>
      <c r="AJ37" s="18"/>
      <c r="AK37" s="36">
        <f>V36</f>
        <v>0</v>
      </c>
      <c r="AL37" s="5"/>
      <c r="AM37" s="18" t="str">
        <f>IFERROR(VLOOKUP(AO37,Matrix!$1:$1048576,2,FALSE),"")</f>
        <v/>
      </c>
      <c r="AN37" s="18"/>
      <c r="AO37" s="36">
        <f>V38</f>
        <v>0</v>
      </c>
      <c r="AQ37" s="18" t="str">
        <f>IFERROR(VLOOKUP(AR37,Matrix!$1:$1048576,2,FALSE),"")</f>
        <v/>
      </c>
      <c r="AR37" s="71"/>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row>
    <row r="38" spans="3:160" ht="18.75" customHeight="1">
      <c r="C38" s="39">
        <v>46206</v>
      </c>
      <c r="D38" s="39" t="s">
        <v>65</v>
      </c>
      <c r="E38" s="39" t="s">
        <v>710</v>
      </c>
      <c r="F38" s="5"/>
      <c r="G38" s="25" t="s">
        <v>129</v>
      </c>
      <c r="H38" s="5"/>
      <c r="I38" s="18">
        <v>88</v>
      </c>
      <c r="J38" s="18" t="s">
        <v>24</v>
      </c>
      <c r="K38" s="18" t="s">
        <v>196</v>
      </c>
      <c r="L38" s="5"/>
      <c r="M38" s="18" t="str">
        <f>IFERROR(VLOOKUP(O38,Matrix!$1:$1048576,2,FALSE),"")</f>
        <v/>
      </c>
      <c r="N38" s="18"/>
      <c r="O38" s="36" t="str">
        <f>Poulefase!AB34</f>
        <v>-</v>
      </c>
      <c r="P38" s="5"/>
      <c r="Q38" s="18" t="str">
        <f>IFERROR(VLOOKUP(S38,Matrix!$1:$1048576,2,FALSE),"")</f>
        <v/>
      </c>
      <c r="R38" s="18"/>
      <c r="S38" s="36" t="str">
        <f>Poulefase!AB52</f>
        <v>-</v>
      </c>
      <c r="T38" s="5"/>
      <c r="U38" s="18" t="str">
        <f>IFERROR(VLOOKUP(V38,Matrix!$1:$1048576,2,FALSE),"")</f>
        <v/>
      </c>
      <c r="V38" s="71"/>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row>
    <row r="39" spans="3:160" ht="18.75" customHeight="1">
      <c r="U39" t="str">
        <f>IFERROR(VLOOKUP(V39,Matrix!$1:$1048576,2,FALSE),"")</f>
        <v/>
      </c>
      <c r="AU39" s="39">
        <v>46215</v>
      </c>
      <c r="AV39" s="39" t="s">
        <v>67</v>
      </c>
      <c r="AW39" s="39" t="s">
        <v>112</v>
      </c>
      <c r="AX39" s="5"/>
      <c r="AY39" s="87" t="s">
        <v>135</v>
      </c>
      <c r="AZ39" s="5"/>
      <c r="BA39" s="18">
        <v>100</v>
      </c>
      <c r="BB39" s="18" t="s">
        <v>734</v>
      </c>
      <c r="BC39" s="18" t="s">
        <v>735</v>
      </c>
      <c r="BD39" s="5"/>
      <c r="BE39" s="18" t="str">
        <f>IFERROR(VLOOKUP(BG39,Matrix!$1:$1048576,2,FALSE),"")</f>
        <v/>
      </c>
      <c r="BF39" s="18"/>
      <c r="BG39" s="36">
        <f>AR37</f>
        <v>0</v>
      </c>
      <c r="BH39" s="5"/>
      <c r="BI39" s="18" t="str">
        <f>IFERROR(VLOOKUP(BK39,Matrix!$1:$1048576,2,FALSE),"")</f>
        <v/>
      </c>
      <c r="BJ39" s="18"/>
      <c r="BK39" s="36">
        <f>AR41</f>
        <v>0</v>
      </c>
      <c r="BM39" s="18" t="str">
        <f>IFERROR(VLOOKUP(BN39,Matrix!$1:$1048576,2,FALSE),"")</f>
        <v/>
      </c>
      <c r="BN39" s="71"/>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row>
    <row r="40" spans="3:160" ht="18.75" customHeight="1">
      <c r="C40" s="39">
        <v>46206</v>
      </c>
      <c r="D40" s="39" t="s">
        <v>65</v>
      </c>
      <c r="E40" s="39" t="s">
        <v>146</v>
      </c>
      <c r="F40" s="5"/>
      <c r="G40" s="25" t="s">
        <v>124</v>
      </c>
      <c r="H40" s="5"/>
      <c r="I40" s="18">
        <v>85</v>
      </c>
      <c r="J40" s="18" t="s">
        <v>23</v>
      </c>
      <c r="K40" s="18" t="s">
        <v>197</v>
      </c>
      <c r="L40" s="5"/>
      <c r="M40" s="18" t="str">
        <f>IFERROR(VLOOKUP(O40,Matrix!$1:$1048576,2,FALSE),"")</f>
        <v/>
      </c>
      <c r="N40" s="18"/>
      <c r="O40" s="36" t="str">
        <f>Poulefase!AB21</f>
        <v>-</v>
      </c>
      <c r="P40" s="5"/>
      <c r="Q40" s="18" t="str">
        <f>IFERROR(VLOOKUP(S40,Matrix!$1:$1048576,2,FALSE),"")</f>
        <v/>
      </c>
      <c r="R40" s="18"/>
      <c r="S40" s="36" t="str">
        <f>IFERROR(VLOOKUP(Poulefase!$AS$98,Matrix!$AE:$AM,3,FALSE),"")</f>
        <v/>
      </c>
      <c r="T40" s="5"/>
      <c r="U40" s="18" t="str">
        <f>IFERROR(VLOOKUP(V40,Matrix!$1:$1048576,2,FALSE),"")</f>
        <v/>
      </c>
      <c r="V40" s="71"/>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row>
    <row r="41" spans="3:160" ht="18.75" customHeight="1">
      <c r="U41" t="str">
        <f>IFERROR(VLOOKUP(V41,Matrix!$1:$1048576,2,FALSE),"")</f>
        <v/>
      </c>
      <c r="Y41" s="39">
        <v>46210</v>
      </c>
      <c r="Z41" s="39" t="s">
        <v>69</v>
      </c>
      <c r="AA41" s="39" t="s">
        <v>116</v>
      </c>
      <c r="AB41" s="5"/>
      <c r="AC41" s="25" t="s">
        <v>124</v>
      </c>
      <c r="AD41" s="5"/>
      <c r="AE41" s="18">
        <v>96</v>
      </c>
      <c r="AF41" s="18" t="s">
        <v>726</v>
      </c>
      <c r="AG41" s="18" t="s">
        <v>727</v>
      </c>
      <c r="AH41" s="5"/>
      <c r="AI41" s="18" t="str">
        <f>IFERROR(VLOOKUP(AK41,Matrix!$1:$1048576,2,FALSE),"")</f>
        <v/>
      </c>
      <c r="AJ41" s="18"/>
      <c r="AK41" s="36">
        <f>V40</f>
        <v>0</v>
      </c>
      <c r="AL41" s="5"/>
      <c r="AM41" s="18" t="str">
        <f>IFERROR(VLOOKUP(AO41,Matrix!$1:$1048576,2,FALSE),"")</f>
        <v/>
      </c>
      <c r="AN41" s="18"/>
      <c r="AO41" s="36">
        <f>V42</f>
        <v>0</v>
      </c>
      <c r="AQ41" s="18" t="str">
        <f>IFERROR(VLOOKUP(AR41,Matrix!$1:$1048576,2,FALSE),"")</f>
        <v/>
      </c>
      <c r="AR41" s="71"/>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row>
    <row r="42" spans="3:160" ht="18.75" customHeight="1">
      <c r="C42" s="39">
        <v>46207</v>
      </c>
      <c r="D42" s="39" t="s">
        <v>66</v>
      </c>
      <c r="E42" s="39" t="s">
        <v>711</v>
      </c>
      <c r="F42" s="5"/>
      <c r="G42" s="25" t="s">
        <v>135</v>
      </c>
      <c r="H42" s="5"/>
      <c r="I42" s="18">
        <v>87</v>
      </c>
      <c r="J42" s="18" t="s">
        <v>198</v>
      </c>
      <c r="K42" s="18" t="s">
        <v>199</v>
      </c>
      <c r="L42" s="5"/>
      <c r="M42" s="18" t="str">
        <f>IFERROR(VLOOKUP(O42,Matrix!$1:$1048576,2,FALSE),"")</f>
        <v/>
      </c>
      <c r="N42" s="18"/>
      <c r="O42" s="36" t="str">
        <f>Poulefase!AB75</f>
        <v>-</v>
      </c>
      <c r="P42" s="5"/>
      <c r="Q42" s="18" t="str">
        <f>IFERROR(VLOOKUP(S42,Matrix!$1:$1048576,2,FALSE),"")</f>
        <v/>
      </c>
      <c r="R42" s="18"/>
      <c r="S42" s="36" t="str">
        <f>IFERROR(VLOOKUP(Poulefase!$AS$98,Matrix!$AE:$AM,8,FALSE),"")</f>
        <v/>
      </c>
      <c r="T42" s="5"/>
      <c r="U42" s="18" t="str">
        <f>IFERROR(VLOOKUP(V42,Matrix!$1:$1048576,2,FALSE),"")</f>
        <v/>
      </c>
      <c r="V42" s="71"/>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row>
    <row r="43" spans="3:160">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row>
    <row r="44" spans="3:160">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row>
    <row r="45" spans="3:160">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row>
    <row r="46" spans="3:160">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row>
    <row r="47" spans="3:160">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row>
    <row r="48" spans="3:160">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row>
    <row r="49" spans="1:160">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row>
    <row r="50" spans="1:160">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row>
    <row r="51" spans="1:160">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row>
    <row r="52" spans="1:160">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row>
    <row r="53" spans="1:160">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row>
    <row r="54" spans="1:160">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row>
    <row r="55" spans="1:160">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row>
    <row r="56" spans="1:160">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row>
    <row r="57" spans="1:160">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row>
    <row r="58" spans="1:160">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row>
    <row r="59" spans="1:160">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row>
    <row r="60" spans="1:160" hidden="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row>
    <row r="61" spans="1:160" hidden="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row>
    <row r="62" spans="1:160" hidden="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row>
    <row r="63" spans="1:160" hidden="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row>
    <row r="64" spans="1:160" hidden="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row>
    <row r="65" spans="1:160" hidden="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row>
    <row r="66" spans="1:160" hidden="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row>
    <row r="67" spans="1:160" hidden="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row>
    <row r="68" spans="1:160" hidden="1">
      <c r="A68" s="4"/>
      <c r="B68" s="4"/>
      <c r="C68" s="4"/>
      <c r="D68" s="4"/>
      <c r="E68" s="4"/>
      <c r="F68" s="4"/>
      <c r="G68" s="4"/>
      <c r="H68" s="4"/>
      <c r="I68" s="4"/>
      <c r="J68" s="4"/>
      <c r="K68" s="4"/>
      <c r="L68" s="4"/>
      <c r="M68" s="4"/>
      <c r="N68" s="4"/>
      <c r="O68" s="4" t="s">
        <v>201</v>
      </c>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row>
    <row r="69" spans="1:160" ht="16.8" hidden="1">
      <c r="A69" s="4"/>
      <c r="B69" s="4"/>
      <c r="C69" s="4"/>
      <c r="D69" s="4"/>
      <c r="E69" s="4"/>
      <c r="F69" s="4"/>
      <c r="G69" s="4"/>
      <c r="H69" s="4"/>
      <c r="I69" s="4"/>
      <c r="J69" s="4"/>
      <c r="K69" s="4"/>
      <c r="L69" s="4"/>
      <c r="M69" s="189">
        <v>74</v>
      </c>
      <c r="N69" s="4"/>
      <c r="O69" s="4" t="str">
        <f>O12</f>
        <v>-</v>
      </c>
      <c r="P69" s="4"/>
      <c r="Q69" s="4"/>
      <c r="R69" s="4"/>
      <c r="S69" s="4"/>
      <c r="T69" s="4"/>
      <c r="U69" s="4"/>
      <c r="V69" s="4"/>
      <c r="W69" s="4"/>
      <c r="X69" s="4"/>
      <c r="Y69" s="4"/>
      <c r="Z69" s="4"/>
      <c r="AA69" s="4"/>
      <c r="AB69" s="4"/>
      <c r="AC69" s="4"/>
      <c r="AD69" s="4"/>
      <c r="AE69" s="189">
        <v>89</v>
      </c>
      <c r="AF69" s="4">
        <f>AK13</f>
        <v>0</v>
      </c>
      <c r="AG69" s="4"/>
      <c r="AH69" s="4"/>
      <c r="AI69" s="4"/>
      <c r="AJ69" s="4"/>
      <c r="AK69" s="4"/>
      <c r="AL69" s="4"/>
      <c r="AM69" s="4"/>
      <c r="AN69" s="4"/>
      <c r="AO69" s="4"/>
      <c r="AP69" s="4"/>
      <c r="AQ69" s="4"/>
      <c r="AR69" s="4"/>
      <c r="AS69" s="4"/>
      <c r="AT69" s="4"/>
      <c r="AU69" s="4"/>
      <c r="AV69" s="4"/>
      <c r="AW69" s="4"/>
      <c r="AX69" s="4"/>
      <c r="AY69" s="4"/>
      <c r="AZ69" s="4"/>
      <c r="BA69" s="189">
        <v>97</v>
      </c>
      <c r="BB69" s="4">
        <f>BG15</f>
        <v>0</v>
      </c>
      <c r="BC69" s="4"/>
      <c r="BD69" s="4"/>
      <c r="BE69" s="4"/>
      <c r="BF69" s="4"/>
      <c r="BG69" s="4"/>
      <c r="BH69" s="4"/>
      <c r="BI69" s="4"/>
      <c r="BJ69" s="4"/>
      <c r="BK69" s="4"/>
      <c r="BL69" s="4"/>
      <c r="BM69" s="4"/>
      <c r="BN69" s="4"/>
      <c r="BO69" s="4"/>
      <c r="BP69" s="4"/>
      <c r="BQ69" s="4"/>
      <c r="BR69" s="4"/>
      <c r="BS69" s="4"/>
      <c r="BT69" s="4"/>
      <c r="BU69" s="4"/>
      <c r="BV69" s="4"/>
      <c r="BW69" s="4"/>
      <c r="BX69" s="189">
        <v>101</v>
      </c>
      <c r="BY69" s="4">
        <f>CD19</f>
        <v>0</v>
      </c>
      <c r="BZ69" s="4"/>
      <c r="CA69" s="4"/>
      <c r="CB69" s="4"/>
      <c r="CC69" s="4"/>
      <c r="CD69" s="4"/>
      <c r="CE69" s="4"/>
      <c r="CF69" s="4"/>
      <c r="CG69" s="4"/>
      <c r="CH69" s="4"/>
      <c r="CI69" s="4"/>
      <c r="CJ69" s="4"/>
      <c r="CK69" s="4"/>
      <c r="CL69" s="4"/>
      <c r="CM69" s="4"/>
      <c r="CN69" s="4"/>
      <c r="CO69" s="4"/>
      <c r="CP69" s="4"/>
      <c r="CQ69" s="4"/>
      <c r="CR69" s="4"/>
      <c r="CS69" s="4"/>
      <c r="CT69" s="4"/>
      <c r="CU69" s="189">
        <v>104</v>
      </c>
      <c r="CV69" s="4">
        <f>DA27</f>
        <v>0</v>
      </c>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row>
    <row r="70" spans="1:160" hidden="1">
      <c r="A70" s="4"/>
      <c r="B70" s="4"/>
      <c r="C70" s="4"/>
      <c r="D70" s="4"/>
      <c r="E70" s="4"/>
      <c r="F70" s="4"/>
      <c r="G70" s="4"/>
      <c r="H70" s="4"/>
      <c r="I70" s="4"/>
      <c r="J70" s="4"/>
      <c r="K70" s="4"/>
      <c r="L70" s="4"/>
      <c r="M70" s="4"/>
      <c r="N70" s="4"/>
      <c r="O70" s="4" t="str">
        <f>S12</f>
        <v/>
      </c>
      <c r="P70" s="4"/>
      <c r="Q70" s="4"/>
      <c r="R70" s="4"/>
      <c r="S70" s="4"/>
      <c r="T70" s="4"/>
      <c r="U70" s="4"/>
      <c r="V70" s="4"/>
      <c r="W70" s="4"/>
      <c r="X70" s="4"/>
      <c r="Y70" s="4"/>
      <c r="Z70" s="4"/>
      <c r="AA70" s="4"/>
      <c r="AB70" s="4"/>
      <c r="AC70" s="4"/>
      <c r="AD70" s="4"/>
      <c r="AE70" s="4"/>
      <c r="AF70" s="4">
        <f>AO13</f>
        <v>0</v>
      </c>
      <c r="AG70" s="4"/>
      <c r="AH70" s="4"/>
      <c r="AI70" s="4"/>
      <c r="AJ70" s="4"/>
      <c r="AK70" s="4"/>
      <c r="AL70" s="4"/>
      <c r="AM70" s="4"/>
      <c r="AN70" s="4"/>
      <c r="AO70" s="4"/>
      <c r="AP70" s="4"/>
      <c r="AQ70" s="4"/>
      <c r="AR70" s="4"/>
      <c r="AS70" s="4"/>
      <c r="AT70" s="4"/>
      <c r="AU70" s="4"/>
      <c r="AV70" s="4"/>
      <c r="AW70" s="4"/>
      <c r="AX70" s="4"/>
      <c r="AY70" s="4"/>
      <c r="AZ70" s="4"/>
      <c r="BA70" s="4"/>
      <c r="BB70" s="4">
        <f>BK15</f>
        <v>0</v>
      </c>
      <c r="BC70" s="4"/>
      <c r="BD70" s="4"/>
      <c r="BE70" s="4"/>
      <c r="BF70" s="4"/>
      <c r="BG70" s="4"/>
      <c r="BH70" s="4"/>
      <c r="BI70" s="4"/>
      <c r="BJ70" s="4"/>
      <c r="BK70" s="4"/>
      <c r="BL70" s="4"/>
      <c r="BM70" s="4"/>
      <c r="BN70" s="4"/>
      <c r="BO70" s="4"/>
      <c r="BP70" s="4"/>
      <c r="BQ70" s="4"/>
      <c r="BR70" s="4"/>
      <c r="BS70" s="4"/>
      <c r="BT70" s="4"/>
      <c r="BU70" s="4"/>
      <c r="BV70" s="4"/>
      <c r="BW70" s="4"/>
      <c r="BX70" s="4"/>
      <c r="BY70" s="4">
        <f>CH19</f>
        <v>0</v>
      </c>
      <c r="BZ70" s="4"/>
      <c r="CA70" s="4"/>
      <c r="CB70" s="4"/>
      <c r="CC70" s="4"/>
      <c r="CD70" s="4"/>
      <c r="CE70" s="4"/>
      <c r="CF70" s="4"/>
      <c r="CG70" s="4"/>
      <c r="CH70" s="4"/>
      <c r="CI70" s="4"/>
      <c r="CJ70" s="4"/>
      <c r="CK70" s="4"/>
      <c r="CL70" s="4"/>
      <c r="CM70" s="4"/>
      <c r="CN70" s="4"/>
      <c r="CO70" s="4"/>
      <c r="CP70" s="4"/>
      <c r="CQ70" s="4"/>
      <c r="CR70" s="4"/>
      <c r="CS70" s="4"/>
      <c r="CT70" s="4"/>
      <c r="CU70" s="4"/>
      <c r="CV70" s="4">
        <f>DE27</f>
        <v>0</v>
      </c>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row>
    <row r="71" spans="1:160" ht="16.8" hidden="1">
      <c r="A71" s="4"/>
      <c r="B71" s="4"/>
      <c r="C71" s="4"/>
      <c r="D71" s="4"/>
      <c r="E71" s="4"/>
      <c r="F71" s="4"/>
      <c r="G71" s="4"/>
      <c r="H71" s="4"/>
      <c r="I71" s="4"/>
      <c r="J71" s="4"/>
      <c r="K71" s="4"/>
      <c r="L71" s="4"/>
      <c r="M71" s="189">
        <v>77</v>
      </c>
      <c r="N71" s="4"/>
      <c r="O71" s="4" t="str">
        <f>O14</f>
        <v>-</v>
      </c>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f t="shared" ref="BB71" si="0">BG17</f>
        <v>0</v>
      </c>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row>
    <row r="72" spans="1:160" hidden="1">
      <c r="A72" s="4"/>
      <c r="B72" s="4"/>
      <c r="C72" s="4"/>
      <c r="D72" s="4"/>
      <c r="E72" s="4"/>
      <c r="F72" s="4"/>
      <c r="G72" s="4"/>
      <c r="H72" s="4"/>
      <c r="I72" s="4"/>
      <c r="J72" s="4"/>
      <c r="K72" s="4"/>
      <c r="L72" s="4"/>
      <c r="M72" s="4"/>
      <c r="N72" s="4"/>
      <c r="O72" s="4" t="str">
        <f>S14</f>
        <v/>
      </c>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f t="shared" ref="BB72" si="1">BK17</f>
        <v>0</v>
      </c>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row>
    <row r="73" spans="1:160" ht="16.8" hidden="1">
      <c r="A73" s="4"/>
      <c r="B73" s="4"/>
      <c r="C73" s="4"/>
      <c r="D73" s="4"/>
      <c r="E73" s="4"/>
      <c r="F73" s="4"/>
      <c r="G73" s="4"/>
      <c r="H73" s="4"/>
      <c r="I73" s="4"/>
      <c r="J73" s="4"/>
      <c r="K73" s="4"/>
      <c r="L73" s="4"/>
      <c r="M73" s="189">
        <v>73</v>
      </c>
      <c r="N73" s="4"/>
      <c r="O73" s="4" t="str">
        <f t="shared" ref="O73" si="2">O16</f>
        <v>-</v>
      </c>
      <c r="P73" s="4"/>
      <c r="Q73" s="4"/>
      <c r="R73" s="4"/>
      <c r="S73" s="4"/>
      <c r="T73" s="4"/>
      <c r="U73" s="4"/>
      <c r="V73" s="4"/>
      <c r="W73" s="4"/>
      <c r="X73" s="4"/>
      <c r="Y73" s="4"/>
      <c r="Z73" s="4"/>
      <c r="AA73" s="4"/>
      <c r="AB73" s="4"/>
      <c r="AC73" s="4"/>
      <c r="AD73" s="4"/>
      <c r="AE73" s="189">
        <v>90</v>
      </c>
      <c r="AF73" s="4">
        <f t="shared" ref="AF73" si="3">AK17</f>
        <v>0</v>
      </c>
      <c r="AG73" s="4"/>
      <c r="AH73" s="4"/>
      <c r="AI73" s="4"/>
      <c r="AJ73" s="4"/>
      <c r="AK73" s="4"/>
      <c r="AL73" s="4"/>
      <c r="AM73" s="4"/>
      <c r="AN73" s="4"/>
      <c r="AO73" s="4"/>
      <c r="AP73" s="4"/>
      <c r="AQ73" s="4"/>
      <c r="AR73" s="4"/>
      <c r="AS73" s="4"/>
      <c r="AT73" s="4"/>
      <c r="AU73" s="4"/>
      <c r="AV73" s="4"/>
      <c r="AW73" s="4"/>
      <c r="AX73" s="4"/>
      <c r="AY73" s="4"/>
      <c r="AZ73" s="4"/>
      <c r="BA73" s="4"/>
      <c r="BB73" s="4">
        <f t="shared" ref="BB73" si="4">BG19</f>
        <v>0</v>
      </c>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row>
    <row r="74" spans="1:160" ht="16.8" hidden="1">
      <c r="A74" s="4"/>
      <c r="B74" s="4"/>
      <c r="C74" s="4"/>
      <c r="D74" s="4"/>
      <c r="E74" s="4"/>
      <c r="F74" s="4"/>
      <c r="G74" s="4"/>
      <c r="H74" s="4"/>
      <c r="I74" s="4"/>
      <c r="J74" s="4"/>
      <c r="K74" s="4"/>
      <c r="L74" s="4"/>
      <c r="M74" s="4"/>
      <c r="N74" s="4"/>
      <c r="O74" s="4" t="str">
        <f t="shared" ref="O74" si="5">S16</f>
        <v>-</v>
      </c>
      <c r="P74" s="4"/>
      <c r="Q74" s="4"/>
      <c r="R74" s="4"/>
      <c r="S74" s="4"/>
      <c r="T74" s="4"/>
      <c r="U74" s="4"/>
      <c r="V74" s="4"/>
      <c r="W74" s="4"/>
      <c r="X74" s="4"/>
      <c r="Y74" s="4"/>
      <c r="Z74" s="4"/>
      <c r="AA74" s="4"/>
      <c r="AB74" s="4"/>
      <c r="AC74" s="4"/>
      <c r="AD74" s="4"/>
      <c r="AE74" s="4"/>
      <c r="AF74" s="4">
        <f t="shared" ref="AF74" si="6">AO17</f>
        <v>0</v>
      </c>
      <c r="AG74" s="4"/>
      <c r="AH74" s="4"/>
      <c r="AI74" s="4"/>
      <c r="AJ74" s="4"/>
      <c r="AK74" s="4"/>
      <c r="AL74" s="4"/>
      <c r="AM74" s="4"/>
      <c r="AN74" s="4"/>
      <c r="AO74" s="4"/>
      <c r="AP74" s="4"/>
      <c r="AQ74" s="4"/>
      <c r="AR74" s="4"/>
      <c r="AS74" s="4"/>
      <c r="AT74" s="4"/>
      <c r="AU74" s="4"/>
      <c r="AV74" s="4"/>
      <c r="AW74" s="4"/>
      <c r="AX74" s="4"/>
      <c r="AY74" s="4"/>
      <c r="AZ74" s="4"/>
      <c r="BA74" s="4"/>
      <c r="BB74" s="4">
        <f t="shared" ref="BB74" si="7">BK19</f>
        <v>0</v>
      </c>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189">
        <f>CU33</f>
        <v>103</v>
      </c>
      <c r="CV74" s="4">
        <f>DA33</f>
        <v>0</v>
      </c>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row>
    <row r="75" spans="1:160" ht="16.8" hidden="1">
      <c r="A75" s="4"/>
      <c r="B75" s="4"/>
      <c r="C75" s="4"/>
      <c r="D75" s="4"/>
      <c r="E75" s="4"/>
      <c r="F75" s="4"/>
      <c r="G75" s="4"/>
      <c r="H75" s="4"/>
      <c r="I75" s="4"/>
      <c r="J75" s="4"/>
      <c r="K75" s="4"/>
      <c r="L75" s="4"/>
      <c r="M75" s="189">
        <v>75</v>
      </c>
      <c r="N75" s="4"/>
      <c r="O75" s="4" t="str">
        <f t="shared" ref="O75" si="8">O18</f>
        <v>-</v>
      </c>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f t="shared" ref="BB75" si="9">BG21</f>
        <v>0</v>
      </c>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f>DE33</f>
        <v>0</v>
      </c>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row>
    <row r="76" spans="1:160" hidden="1">
      <c r="A76" s="4"/>
      <c r="B76" s="4"/>
      <c r="C76" s="4"/>
      <c r="D76" s="4"/>
      <c r="E76" s="4"/>
      <c r="F76" s="4"/>
      <c r="G76" s="4"/>
      <c r="H76" s="4"/>
      <c r="I76" s="4"/>
      <c r="J76" s="4"/>
      <c r="K76" s="4"/>
      <c r="L76" s="4"/>
      <c r="M76" s="4"/>
      <c r="N76" s="4"/>
      <c r="O76" s="4" t="str">
        <f t="shared" ref="O76" si="10">S18</f>
        <v>-</v>
      </c>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f t="shared" ref="BB76" si="11">BK21</f>
        <v>0</v>
      </c>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row>
    <row r="77" spans="1:160" ht="16.8" hidden="1">
      <c r="A77" s="4"/>
      <c r="B77" s="4"/>
      <c r="C77" s="4"/>
      <c r="D77" s="4"/>
      <c r="E77" s="4"/>
      <c r="F77" s="4"/>
      <c r="G77" s="4"/>
      <c r="H77" s="4"/>
      <c r="I77" s="4"/>
      <c r="J77" s="4"/>
      <c r="K77" s="4"/>
      <c r="L77" s="4"/>
      <c r="M77" s="189">
        <v>83</v>
      </c>
      <c r="N77" s="4"/>
      <c r="O77" s="4" t="str">
        <f t="shared" ref="O77" si="12">O20</f>
        <v>-</v>
      </c>
      <c r="P77" s="4"/>
      <c r="Q77" s="4"/>
      <c r="R77" s="4"/>
      <c r="S77" s="4"/>
      <c r="T77" s="4"/>
      <c r="U77" s="4"/>
      <c r="V77" s="4"/>
      <c r="W77" s="4"/>
      <c r="X77" s="4"/>
      <c r="Y77" s="4"/>
      <c r="Z77" s="4"/>
      <c r="AA77" s="4"/>
      <c r="AB77" s="4"/>
      <c r="AC77" s="4"/>
      <c r="AD77" s="4"/>
      <c r="AE77" s="189">
        <v>93</v>
      </c>
      <c r="AF77" s="4">
        <f t="shared" ref="AF77" si="13">AK21</f>
        <v>0</v>
      </c>
      <c r="AG77" s="4"/>
      <c r="AH77" s="4"/>
      <c r="AI77" s="4"/>
      <c r="AJ77" s="4"/>
      <c r="AK77" s="4"/>
      <c r="AL77" s="4"/>
      <c r="AM77" s="4"/>
      <c r="AN77" s="4"/>
      <c r="AO77" s="4"/>
      <c r="AP77" s="4"/>
      <c r="AQ77" s="4"/>
      <c r="AR77" s="4"/>
      <c r="AS77" s="4"/>
      <c r="AT77" s="4"/>
      <c r="AU77" s="4"/>
      <c r="AV77" s="4"/>
      <c r="AW77" s="4"/>
      <c r="AX77" s="4"/>
      <c r="AY77" s="4"/>
      <c r="AZ77" s="4"/>
      <c r="BA77" s="189">
        <v>98</v>
      </c>
      <c r="BB77" s="4">
        <f t="shared" ref="BB77" si="14">BG23</f>
        <v>0</v>
      </c>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row>
    <row r="78" spans="1:160" hidden="1">
      <c r="A78" s="4"/>
      <c r="B78" s="4"/>
      <c r="C78" s="4"/>
      <c r="D78" s="4"/>
      <c r="E78" s="4"/>
      <c r="F78" s="4"/>
      <c r="G78" s="4"/>
      <c r="H78" s="4"/>
      <c r="I78" s="4"/>
      <c r="J78" s="4"/>
      <c r="K78" s="4"/>
      <c r="L78" s="4"/>
      <c r="M78" s="4"/>
      <c r="N78" s="4"/>
      <c r="O78" s="4" t="str">
        <f t="shared" ref="O78" si="15">S20</f>
        <v>-</v>
      </c>
      <c r="P78" s="4"/>
      <c r="Q78" s="4"/>
      <c r="R78" s="4"/>
      <c r="S78" s="4"/>
      <c r="T78" s="4"/>
      <c r="U78" s="4"/>
      <c r="V78" s="4"/>
      <c r="W78" s="4"/>
      <c r="X78" s="4"/>
      <c r="Y78" s="4"/>
      <c r="Z78" s="4"/>
      <c r="AA78" s="4"/>
      <c r="AB78" s="4"/>
      <c r="AC78" s="4"/>
      <c r="AD78" s="4"/>
      <c r="AE78" s="4"/>
      <c r="AF78" s="4">
        <f t="shared" ref="AF78" si="16">AO21</f>
        <v>0</v>
      </c>
      <c r="AG78" s="4"/>
      <c r="AH78" s="4"/>
      <c r="AI78" s="4"/>
      <c r="AJ78" s="4"/>
      <c r="AK78" s="4"/>
      <c r="AL78" s="4"/>
      <c r="AM78" s="4"/>
      <c r="AN78" s="4"/>
      <c r="AO78" s="4"/>
      <c r="AP78" s="4"/>
      <c r="AQ78" s="4"/>
      <c r="AR78" s="4"/>
      <c r="AS78" s="4"/>
      <c r="AT78" s="4"/>
      <c r="AU78" s="4"/>
      <c r="AV78" s="4"/>
      <c r="AW78" s="4"/>
      <c r="AX78" s="4"/>
      <c r="AY78" s="4"/>
      <c r="AZ78" s="4"/>
      <c r="BA78" s="4"/>
      <c r="BB78" s="4">
        <f t="shared" ref="BB78" si="17">BK23</f>
        <v>0</v>
      </c>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row>
    <row r="79" spans="1:160" ht="16.8" hidden="1">
      <c r="A79" s="4"/>
      <c r="B79" s="4"/>
      <c r="C79" s="4"/>
      <c r="D79" s="4"/>
      <c r="E79" s="4"/>
      <c r="F79" s="4"/>
      <c r="G79" s="4"/>
      <c r="H79" s="4"/>
      <c r="I79" s="4"/>
      <c r="J79" s="4"/>
      <c r="K79" s="4"/>
      <c r="L79" s="4"/>
      <c r="M79" s="189">
        <v>84</v>
      </c>
      <c r="N79" s="4"/>
      <c r="O79" s="4" t="str">
        <f t="shared" ref="O79" si="18">O22</f>
        <v>-</v>
      </c>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f t="shared" ref="BB79" si="19">BG25</f>
        <v>0</v>
      </c>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row>
    <row r="80" spans="1:160" hidden="1">
      <c r="A80" s="4"/>
      <c r="B80" s="4"/>
      <c r="C80" s="4"/>
      <c r="D80" s="4"/>
      <c r="E80" s="4"/>
      <c r="F80" s="4"/>
      <c r="G80" s="4"/>
      <c r="H80" s="4"/>
      <c r="I80" s="4"/>
      <c r="J80" s="4"/>
      <c r="K80" s="4"/>
      <c r="L80" s="4"/>
      <c r="M80" s="4"/>
      <c r="N80" s="4"/>
      <c r="O80" s="4" t="str">
        <f t="shared" ref="O80" si="20">S22</f>
        <v>-</v>
      </c>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f t="shared" ref="BB80" si="21">BK25</f>
        <v>0</v>
      </c>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row>
    <row r="81" spans="1:160" ht="16.8" hidden="1">
      <c r="A81" s="4"/>
      <c r="B81" s="4"/>
      <c r="C81" s="4"/>
      <c r="D81" s="4"/>
      <c r="E81" s="4"/>
      <c r="F81" s="4"/>
      <c r="G81" s="4"/>
      <c r="H81" s="4"/>
      <c r="I81" s="4"/>
      <c r="J81" s="4"/>
      <c r="K81" s="4"/>
      <c r="L81" s="4"/>
      <c r="M81" s="189">
        <v>81</v>
      </c>
      <c r="N81" s="4"/>
      <c r="O81" s="4" t="str">
        <f t="shared" ref="O81" si="22">O24</f>
        <v>-</v>
      </c>
      <c r="P81" s="4"/>
      <c r="Q81" s="4"/>
      <c r="R81" s="4"/>
      <c r="S81" s="4"/>
      <c r="T81" s="4"/>
      <c r="U81" s="4"/>
      <c r="V81" s="4"/>
      <c r="W81" s="4"/>
      <c r="X81" s="4"/>
      <c r="Y81" s="4"/>
      <c r="Z81" s="4"/>
      <c r="AA81" s="4"/>
      <c r="AB81" s="4"/>
      <c r="AC81" s="4"/>
      <c r="AD81" s="4"/>
      <c r="AE81" s="189">
        <v>94</v>
      </c>
      <c r="AF81" s="4">
        <f t="shared" ref="AF81" si="23">AK25</f>
        <v>0</v>
      </c>
      <c r="AG81" s="4"/>
      <c r="AH81" s="4"/>
      <c r="AI81" s="4"/>
      <c r="AJ81" s="4"/>
      <c r="AK81" s="4"/>
      <c r="AL81" s="4"/>
      <c r="AM81" s="4"/>
      <c r="AN81" s="4"/>
      <c r="AO81" s="4"/>
      <c r="AP81" s="4"/>
      <c r="AQ81" s="4"/>
      <c r="AR81" s="4"/>
      <c r="AS81" s="4"/>
      <c r="AT81" s="4"/>
      <c r="AU81" s="4"/>
      <c r="AV81" s="4"/>
      <c r="AW81" s="4"/>
      <c r="AX81" s="4"/>
      <c r="AY81" s="4"/>
      <c r="AZ81" s="4"/>
      <c r="BA81" s="4"/>
      <c r="BB81" s="4">
        <f t="shared" ref="BB81" si="24">BG27</f>
        <v>0</v>
      </c>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row>
    <row r="82" spans="1:160" hidden="1">
      <c r="A82" s="4"/>
      <c r="B82" s="4"/>
      <c r="C82" s="4"/>
      <c r="D82" s="4"/>
      <c r="E82" s="4"/>
      <c r="F82" s="4"/>
      <c r="G82" s="4"/>
      <c r="H82" s="4"/>
      <c r="I82" s="4"/>
      <c r="J82" s="4"/>
      <c r="K82" s="4"/>
      <c r="L82" s="4"/>
      <c r="M82" s="4"/>
      <c r="N82" s="4"/>
      <c r="O82" s="4" t="str">
        <f t="shared" ref="O82" si="25">S24</f>
        <v/>
      </c>
      <c r="P82" s="4"/>
      <c r="Q82" s="4"/>
      <c r="R82" s="4"/>
      <c r="S82" s="4"/>
      <c r="T82" s="4"/>
      <c r="U82" s="4"/>
      <c r="V82" s="4"/>
      <c r="W82" s="4"/>
      <c r="X82" s="4"/>
      <c r="Y82" s="4"/>
      <c r="Z82" s="4"/>
      <c r="AA82" s="4"/>
      <c r="AB82" s="4"/>
      <c r="AC82" s="4"/>
      <c r="AD82" s="4"/>
      <c r="AE82" s="4"/>
      <c r="AF82" s="4">
        <f t="shared" ref="AF82" si="26">AO25</f>
        <v>0</v>
      </c>
      <c r="AG82" s="4"/>
      <c r="AH82" s="4"/>
      <c r="AI82" s="4"/>
      <c r="AJ82" s="4"/>
      <c r="AK82" s="4"/>
      <c r="AL82" s="4"/>
      <c r="AM82" s="4"/>
      <c r="AN82" s="4"/>
      <c r="AO82" s="4"/>
      <c r="AP82" s="4"/>
      <c r="AQ82" s="4"/>
      <c r="AR82" s="4"/>
      <c r="AS82" s="4"/>
      <c r="AT82" s="4"/>
      <c r="AU82" s="4"/>
      <c r="AV82" s="4"/>
      <c r="AW82" s="4"/>
      <c r="AX82" s="4"/>
      <c r="AY82" s="4"/>
      <c r="AZ82" s="4"/>
      <c r="BA82" s="4"/>
      <c r="BB82" s="4">
        <f t="shared" ref="BB82" si="27">BK27</f>
        <v>0</v>
      </c>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row>
    <row r="83" spans="1:160" ht="16.8" hidden="1">
      <c r="A83" s="4"/>
      <c r="B83" s="4"/>
      <c r="C83" s="4"/>
      <c r="D83" s="4"/>
      <c r="E83" s="4"/>
      <c r="F83" s="4"/>
      <c r="G83" s="4"/>
      <c r="H83" s="4"/>
      <c r="I83" s="4"/>
      <c r="J83" s="4"/>
      <c r="K83" s="4"/>
      <c r="L83" s="4"/>
      <c r="M83" s="189">
        <v>82</v>
      </c>
      <c r="N83" s="4"/>
      <c r="O83" s="4" t="str">
        <f t="shared" ref="O83" si="28">O26</f>
        <v>-</v>
      </c>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f t="shared" ref="BB83" si="29">BG29</f>
        <v>0</v>
      </c>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row>
    <row r="84" spans="1:160" hidden="1">
      <c r="A84" s="4"/>
      <c r="B84" s="4"/>
      <c r="C84" s="4"/>
      <c r="D84" s="4"/>
      <c r="E84" s="4"/>
      <c r="F84" s="4"/>
      <c r="G84" s="4"/>
      <c r="H84" s="4"/>
      <c r="I84" s="4"/>
      <c r="J84" s="4"/>
      <c r="K84" s="4"/>
      <c r="L84" s="4"/>
      <c r="M84" s="4"/>
      <c r="N84" s="4"/>
      <c r="O84" s="4" t="str">
        <f t="shared" ref="O84" si="30">S26</f>
        <v/>
      </c>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f t="shared" ref="BB84" si="31">BK29</f>
        <v>0</v>
      </c>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row>
    <row r="85" spans="1:160" ht="16.8" hidden="1">
      <c r="A85" s="4"/>
      <c r="B85" s="4"/>
      <c r="C85" s="4"/>
      <c r="D85" s="4"/>
      <c r="E85" s="4"/>
      <c r="F85" s="4"/>
      <c r="G85" s="4"/>
      <c r="H85" s="4"/>
      <c r="I85" s="4"/>
      <c r="J85" s="4"/>
      <c r="K85" s="4"/>
      <c r="L85" s="4"/>
      <c r="M85" s="189">
        <v>76</v>
      </c>
      <c r="N85" s="4"/>
      <c r="O85" s="4" t="str">
        <f t="shared" ref="O85" si="32">O28</f>
        <v>-</v>
      </c>
      <c r="P85" s="4"/>
      <c r="Q85" s="4"/>
      <c r="R85" s="4"/>
      <c r="S85" s="4"/>
      <c r="T85" s="4"/>
      <c r="U85" s="4"/>
      <c r="V85" s="4"/>
      <c r="W85" s="4"/>
      <c r="X85" s="4"/>
      <c r="Y85" s="4"/>
      <c r="Z85" s="4"/>
      <c r="AA85" s="4"/>
      <c r="AB85" s="4"/>
      <c r="AC85" s="4"/>
      <c r="AD85" s="4"/>
      <c r="AE85" s="189">
        <v>91</v>
      </c>
      <c r="AF85" s="4">
        <f t="shared" ref="AF85" si="33">AK29</f>
        <v>0</v>
      </c>
      <c r="AG85" s="4"/>
      <c r="AH85" s="4"/>
      <c r="AI85" s="4"/>
      <c r="AJ85" s="4"/>
      <c r="AK85" s="4"/>
      <c r="AL85" s="4"/>
      <c r="AM85" s="4"/>
      <c r="AN85" s="4"/>
      <c r="AO85" s="4"/>
      <c r="AP85" s="4"/>
      <c r="AQ85" s="4"/>
      <c r="AR85" s="4"/>
      <c r="AS85" s="4"/>
      <c r="AT85" s="4"/>
      <c r="AU85" s="4"/>
      <c r="AV85" s="4"/>
      <c r="AW85" s="4"/>
      <c r="AX85" s="4"/>
      <c r="AY85" s="4"/>
      <c r="AZ85" s="4"/>
      <c r="BA85" s="189">
        <v>99</v>
      </c>
      <c r="BB85" s="4">
        <f t="shared" ref="BB85" si="34">BG31</f>
        <v>0</v>
      </c>
      <c r="BC85" s="4"/>
      <c r="BD85" s="4"/>
      <c r="BE85" s="4"/>
      <c r="BF85" s="4"/>
      <c r="BG85" s="4"/>
      <c r="BH85" s="4"/>
      <c r="BI85" s="4"/>
      <c r="BJ85" s="4"/>
      <c r="BK85" s="4"/>
      <c r="BL85" s="4"/>
      <c r="BM85" s="4"/>
      <c r="BN85" s="4"/>
      <c r="BO85" s="4"/>
      <c r="BP85" s="4"/>
      <c r="BQ85" s="4"/>
      <c r="BR85" s="4"/>
      <c r="BS85" s="4"/>
      <c r="BT85" s="4"/>
      <c r="BU85" s="4"/>
      <c r="BV85" s="4"/>
      <c r="BW85" s="4"/>
      <c r="BX85" s="189">
        <v>102</v>
      </c>
      <c r="BY85" s="4">
        <f>CD35</f>
        <v>0</v>
      </c>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row>
    <row r="86" spans="1:160" hidden="1">
      <c r="A86" s="4"/>
      <c r="B86" s="4"/>
      <c r="C86" s="4"/>
      <c r="D86" s="4"/>
      <c r="E86" s="4"/>
      <c r="F86" s="4"/>
      <c r="G86" s="4"/>
      <c r="H86" s="4"/>
      <c r="I86" s="4"/>
      <c r="J86" s="4"/>
      <c r="K86" s="4"/>
      <c r="L86" s="4"/>
      <c r="M86" s="4"/>
      <c r="N86" s="4"/>
      <c r="O86" s="4" t="str">
        <f t="shared" ref="O86" si="35">S28</f>
        <v>-</v>
      </c>
      <c r="P86" s="4"/>
      <c r="Q86" s="4"/>
      <c r="R86" s="4"/>
      <c r="S86" s="4"/>
      <c r="T86" s="4"/>
      <c r="U86" s="4"/>
      <c r="V86" s="4"/>
      <c r="W86" s="4"/>
      <c r="X86" s="4"/>
      <c r="Y86" s="4"/>
      <c r="Z86" s="4"/>
      <c r="AA86" s="4"/>
      <c r="AB86" s="4"/>
      <c r="AC86" s="4"/>
      <c r="AD86" s="4"/>
      <c r="AE86" s="4"/>
      <c r="AF86" s="4">
        <f t="shared" ref="AF86" si="36">AO29</f>
        <v>0</v>
      </c>
      <c r="AG86" s="4"/>
      <c r="AH86" s="4"/>
      <c r="AI86" s="4"/>
      <c r="AJ86" s="4"/>
      <c r="AK86" s="4"/>
      <c r="AL86" s="4"/>
      <c r="AM86" s="4"/>
      <c r="AN86" s="4"/>
      <c r="AO86" s="4"/>
      <c r="AP86" s="4"/>
      <c r="AQ86" s="4"/>
      <c r="AR86" s="4"/>
      <c r="AS86" s="4"/>
      <c r="AT86" s="4"/>
      <c r="AU86" s="4"/>
      <c r="AV86" s="4"/>
      <c r="AW86" s="4"/>
      <c r="AX86" s="4"/>
      <c r="AY86" s="4"/>
      <c r="AZ86" s="4"/>
      <c r="BA86" s="4"/>
      <c r="BB86" s="4">
        <f t="shared" ref="BB86" si="37">BK31</f>
        <v>0</v>
      </c>
      <c r="BC86" s="4"/>
      <c r="BD86" s="4"/>
      <c r="BE86" s="4"/>
      <c r="BF86" s="4"/>
      <c r="BG86" s="4"/>
      <c r="BH86" s="4"/>
      <c r="BI86" s="4"/>
      <c r="BJ86" s="4"/>
      <c r="BK86" s="4"/>
      <c r="BL86" s="4"/>
      <c r="BM86" s="4"/>
      <c r="BN86" s="4"/>
      <c r="BO86" s="4"/>
      <c r="BP86" s="4"/>
      <c r="BQ86" s="4"/>
      <c r="BR86" s="4"/>
      <c r="BS86" s="4"/>
      <c r="BT86" s="4"/>
      <c r="BU86" s="4"/>
      <c r="BV86" s="4"/>
      <c r="BW86" s="4"/>
      <c r="BX86" s="4"/>
      <c r="BY86" s="4">
        <f>CH35</f>
        <v>0</v>
      </c>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row>
    <row r="87" spans="1:160" ht="16.8" hidden="1">
      <c r="A87" s="4"/>
      <c r="B87" s="4"/>
      <c r="C87" s="4"/>
      <c r="D87" s="4"/>
      <c r="E87" s="4"/>
      <c r="F87" s="4"/>
      <c r="G87" s="4"/>
      <c r="H87" s="4"/>
      <c r="I87" s="4"/>
      <c r="J87" s="4"/>
      <c r="K87" s="4"/>
      <c r="L87" s="4"/>
      <c r="M87" s="189">
        <v>78</v>
      </c>
      <c r="N87" s="4"/>
      <c r="O87" s="4" t="str">
        <f t="shared" ref="O87" si="38">O30</f>
        <v>-</v>
      </c>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f t="shared" ref="BB87" si="39">BG33</f>
        <v>0</v>
      </c>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row>
    <row r="88" spans="1:160" hidden="1">
      <c r="A88" s="4"/>
      <c r="B88" s="4"/>
      <c r="C88" s="4"/>
      <c r="D88" s="4"/>
      <c r="E88" s="4"/>
      <c r="F88" s="4"/>
      <c r="G88" s="4"/>
      <c r="H88" s="4"/>
      <c r="I88" s="4"/>
      <c r="J88" s="4"/>
      <c r="K88" s="4"/>
      <c r="L88" s="4"/>
      <c r="M88" s="4"/>
      <c r="N88" s="4"/>
      <c r="O88" s="4" t="str">
        <f t="shared" ref="O88" si="40">S30</f>
        <v>-</v>
      </c>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f t="shared" ref="BB88" si="41">BK33</f>
        <v>0</v>
      </c>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row>
    <row r="89" spans="1:160" ht="16.8" hidden="1">
      <c r="A89" s="4"/>
      <c r="B89" s="4"/>
      <c r="C89" s="4"/>
      <c r="D89" s="4"/>
      <c r="E89" s="4"/>
      <c r="F89" s="4"/>
      <c r="G89" s="4"/>
      <c r="H89" s="4"/>
      <c r="I89" s="4"/>
      <c r="J89" s="4"/>
      <c r="K89" s="4"/>
      <c r="L89" s="4"/>
      <c r="M89" s="189">
        <v>79</v>
      </c>
      <c r="N89" s="4"/>
      <c r="O89" s="4" t="str">
        <f t="shared" ref="O89" si="42">O32</f>
        <v>-</v>
      </c>
      <c r="P89" s="4"/>
      <c r="Q89" s="4"/>
      <c r="R89" s="4"/>
      <c r="S89" s="4"/>
      <c r="T89" s="4"/>
      <c r="U89" s="4"/>
      <c r="V89" s="4"/>
      <c r="W89" s="4"/>
      <c r="X89" s="4"/>
      <c r="Y89" s="4"/>
      <c r="Z89" s="4"/>
      <c r="AA89" s="4"/>
      <c r="AB89" s="4"/>
      <c r="AC89" s="4"/>
      <c r="AD89" s="4"/>
      <c r="AE89" s="189">
        <v>92</v>
      </c>
      <c r="AF89" s="4">
        <f t="shared" ref="AF89" si="43">AK33</f>
        <v>0</v>
      </c>
      <c r="AG89" s="4"/>
      <c r="AH89" s="4"/>
      <c r="AI89" s="4"/>
      <c r="AJ89" s="4"/>
      <c r="AK89" s="4"/>
      <c r="AL89" s="4"/>
      <c r="AM89" s="4"/>
      <c r="AN89" s="4"/>
      <c r="AO89" s="4"/>
      <c r="AP89" s="4"/>
      <c r="AQ89" s="4"/>
      <c r="AR89" s="4"/>
      <c r="AS89" s="4"/>
      <c r="AT89" s="4"/>
      <c r="AU89" s="4"/>
      <c r="AV89" s="4"/>
      <c r="AW89" s="4"/>
      <c r="AX89" s="4"/>
      <c r="AY89" s="4"/>
      <c r="AZ89" s="4"/>
      <c r="BA89" s="4"/>
      <c r="BB89" s="4">
        <f t="shared" ref="BB89" si="44">BG35</f>
        <v>0</v>
      </c>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row>
    <row r="90" spans="1:160" hidden="1">
      <c r="A90" s="4"/>
      <c r="B90" s="4"/>
      <c r="C90" s="4"/>
      <c r="D90" s="4"/>
      <c r="E90" s="4"/>
      <c r="F90" s="4"/>
      <c r="G90" s="4"/>
      <c r="H90" s="4"/>
      <c r="I90" s="4"/>
      <c r="J90" s="4"/>
      <c r="K90" s="4"/>
      <c r="L90" s="4"/>
      <c r="M90" s="4"/>
      <c r="N90" s="4"/>
      <c r="O90" s="4" t="str">
        <f t="shared" ref="O90" si="45">S32</f>
        <v/>
      </c>
      <c r="P90" s="4"/>
      <c r="Q90" s="4"/>
      <c r="R90" s="4"/>
      <c r="S90" s="4"/>
      <c r="T90" s="4"/>
      <c r="U90" s="4"/>
      <c r="V90" s="4"/>
      <c r="W90" s="4"/>
      <c r="X90" s="4"/>
      <c r="Y90" s="4"/>
      <c r="Z90" s="4"/>
      <c r="AA90" s="4"/>
      <c r="AB90" s="4"/>
      <c r="AC90" s="4"/>
      <c r="AD90" s="4"/>
      <c r="AE90" s="4"/>
      <c r="AF90" s="4">
        <f t="shared" ref="AF90" si="46">AO33</f>
        <v>0</v>
      </c>
      <c r="AG90" s="4"/>
      <c r="AH90" s="4"/>
      <c r="AI90" s="4"/>
      <c r="AJ90" s="4"/>
      <c r="AK90" s="4"/>
      <c r="AL90" s="4"/>
      <c r="AM90" s="4"/>
      <c r="AN90" s="4"/>
      <c r="AO90" s="4"/>
      <c r="AP90" s="4"/>
      <c r="AQ90" s="4"/>
      <c r="AR90" s="4"/>
      <c r="AS90" s="4"/>
      <c r="AT90" s="4"/>
      <c r="AU90" s="4"/>
      <c r="AV90" s="4"/>
      <c r="AW90" s="4"/>
      <c r="AX90" s="4"/>
      <c r="AY90" s="4"/>
      <c r="AZ90" s="4"/>
      <c r="BA90" s="4"/>
      <c r="BB90" s="4">
        <f t="shared" ref="BB90" si="47">BK35</f>
        <v>0</v>
      </c>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row>
    <row r="91" spans="1:160" ht="16.8" hidden="1">
      <c r="A91" s="4"/>
      <c r="B91" s="4"/>
      <c r="C91" s="4"/>
      <c r="D91" s="4"/>
      <c r="E91" s="4"/>
      <c r="F91" s="4"/>
      <c r="G91" s="4"/>
      <c r="H91" s="4"/>
      <c r="I91" s="4"/>
      <c r="J91" s="4"/>
      <c r="K91" s="4"/>
      <c r="L91" s="4"/>
      <c r="M91" s="189">
        <v>80</v>
      </c>
      <c r="N91" s="4"/>
      <c r="O91" s="4" t="str">
        <f t="shared" ref="O91" si="48">O34</f>
        <v>-</v>
      </c>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f t="shared" ref="BB91" si="49">BG37</f>
        <v>0</v>
      </c>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row>
    <row r="92" spans="1:160" hidden="1">
      <c r="A92" s="4"/>
      <c r="B92" s="4"/>
      <c r="C92" s="4"/>
      <c r="D92" s="4"/>
      <c r="E92" s="4"/>
      <c r="F92" s="4"/>
      <c r="G92" s="4"/>
      <c r="H92" s="4"/>
      <c r="I92" s="4"/>
      <c r="J92" s="4"/>
      <c r="K92" s="4"/>
      <c r="L92" s="4"/>
      <c r="M92" s="4"/>
      <c r="N92" s="4"/>
      <c r="O92" s="4" t="str">
        <f t="shared" ref="O92" si="50">S34</f>
        <v/>
      </c>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f t="shared" ref="BB92" si="51">BK37</f>
        <v>0</v>
      </c>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row>
    <row r="93" spans="1:160" ht="16.8" hidden="1">
      <c r="A93" s="4"/>
      <c r="B93" s="4"/>
      <c r="C93" s="4"/>
      <c r="D93" s="4"/>
      <c r="E93" s="4"/>
      <c r="F93" s="4"/>
      <c r="G93" s="4"/>
      <c r="H93" s="4"/>
      <c r="I93" s="4"/>
      <c r="J93" s="4"/>
      <c r="K93" s="4"/>
      <c r="L93" s="4"/>
      <c r="M93" s="189">
        <v>86</v>
      </c>
      <c r="N93" s="4"/>
      <c r="O93" s="4" t="str">
        <f t="shared" ref="O93" si="52">O36</f>
        <v>-</v>
      </c>
      <c r="P93" s="4"/>
      <c r="Q93" s="4"/>
      <c r="R93" s="4"/>
      <c r="S93" s="4"/>
      <c r="T93" s="4"/>
      <c r="U93" s="4"/>
      <c r="V93" s="4"/>
      <c r="W93" s="4"/>
      <c r="X93" s="4"/>
      <c r="Y93" s="4"/>
      <c r="Z93" s="4"/>
      <c r="AA93" s="4"/>
      <c r="AB93" s="4"/>
      <c r="AC93" s="4"/>
      <c r="AD93" s="4"/>
      <c r="AE93" s="189">
        <v>95</v>
      </c>
      <c r="AF93" s="4">
        <f t="shared" ref="AF93" si="53">AK37</f>
        <v>0</v>
      </c>
      <c r="AG93" s="4"/>
      <c r="AH93" s="4"/>
      <c r="AI93" s="4"/>
      <c r="AJ93" s="4"/>
      <c r="AK93" s="4"/>
      <c r="AL93" s="4"/>
      <c r="AM93" s="4"/>
      <c r="AN93" s="4"/>
      <c r="AO93" s="4"/>
      <c r="AP93" s="4"/>
      <c r="AQ93" s="4"/>
      <c r="AR93" s="4"/>
      <c r="AS93" s="4"/>
      <c r="AT93" s="4"/>
      <c r="AU93" s="4"/>
      <c r="AV93" s="4"/>
      <c r="AW93" s="4"/>
      <c r="AX93" s="4"/>
      <c r="AY93" s="4"/>
      <c r="AZ93" s="4"/>
      <c r="BA93" s="189">
        <v>100</v>
      </c>
      <c r="BB93" s="4">
        <f t="shared" ref="BB93" si="54">BG39</f>
        <v>0</v>
      </c>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row>
    <row r="94" spans="1:160" hidden="1">
      <c r="A94" s="4"/>
      <c r="B94" s="4"/>
      <c r="C94" s="4"/>
      <c r="D94" s="4"/>
      <c r="E94" s="4"/>
      <c r="F94" s="4"/>
      <c r="G94" s="4"/>
      <c r="H94" s="4"/>
      <c r="I94" s="4"/>
      <c r="J94" s="4"/>
      <c r="K94" s="4"/>
      <c r="L94" s="4"/>
      <c r="M94" s="4"/>
      <c r="N94" s="4"/>
      <c r="O94" s="4" t="str">
        <f t="shared" ref="O94" si="55">S36</f>
        <v>-</v>
      </c>
      <c r="P94" s="4"/>
      <c r="Q94" s="4"/>
      <c r="R94" s="4"/>
      <c r="S94" s="4"/>
      <c r="T94" s="4"/>
      <c r="U94" s="4"/>
      <c r="V94" s="4"/>
      <c r="W94" s="4"/>
      <c r="X94" s="4"/>
      <c r="Y94" s="4"/>
      <c r="Z94" s="4"/>
      <c r="AA94" s="4"/>
      <c r="AB94" s="4"/>
      <c r="AC94" s="4"/>
      <c r="AD94" s="4"/>
      <c r="AE94" s="4"/>
      <c r="AF94" s="4">
        <f t="shared" ref="AF94" si="56">AO37</f>
        <v>0</v>
      </c>
      <c r="AG94" s="4"/>
      <c r="AH94" s="4"/>
      <c r="AI94" s="4"/>
      <c r="AJ94" s="4"/>
      <c r="AK94" s="4"/>
      <c r="AL94" s="4"/>
      <c r="AM94" s="4"/>
      <c r="AN94" s="4"/>
      <c r="AO94" s="4"/>
      <c r="AP94" s="4"/>
      <c r="AQ94" s="4"/>
      <c r="AR94" s="4"/>
      <c r="AS94" s="4"/>
      <c r="AT94" s="4"/>
      <c r="AU94" s="4"/>
      <c r="AV94" s="4"/>
      <c r="AW94" s="4"/>
      <c r="AX94" s="4"/>
      <c r="AY94" s="4"/>
      <c r="AZ94" s="4"/>
      <c r="BA94" s="4"/>
      <c r="BB94" s="4">
        <f>BK39</f>
        <v>0</v>
      </c>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row>
    <row r="95" spans="1:160" ht="16.8" hidden="1">
      <c r="A95" s="4"/>
      <c r="B95" s="4"/>
      <c r="C95" s="4"/>
      <c r="D95" s="4"/>
      <c r="E95" s="4"/>
      <c r="F95" s="4"/>
      <c r="G95" s="4"/>
      <c r="H95" s="4"/>
      <c r="I95" s="4"/>
      <c r="J95" s="4"/>
      <c r="K95" s="4"/>
      <c r="L95" s="4"/>
      <c r="M95" s="189">
        <v>88</v>
      </c>
      <c r="N95" s="4"/>
      <c r="O95" s="4" t="str">
        <f t="shared" ref="O95" si="57">O38</f>
        <v>-</v>
      </c>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row>
    <row r="96" spans="1:160" hidden="1">
      <c r="A96" s="4"/>
      <c r="B96" s="4"/>
      <c r="C96" s="4"/>
      <c r="D96" s="4"/>
      <c r="E96" s="4"/>
      <c r="F96" s="4"/>
      <c r="G96" s="4"/>
      <c r="H96" s="4"/>
      <c r="I96" s="4"/>
      <c r="J96" s="4"/>
      <c r="K96" s="4"/>
      <c r="L96" s="4"/>
      <c r="M96" s="4"/>
      <c r="N96" s="4"/>
      <c r="O96" s="4" t="str">
        <f>S38</f>
        <v>-</v>
      </c>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row>
    <row r="97" spans="1:160" ht="16.8" hidden="1">
      <c r="A97" s="4"/>
      <c r="B97" s="4"/>
      <c r="C97" s="4"/>
      <c r="D97" s="4"/>
      <c r="E97" s="4"/>
      <c r="F97" s="4"/>
      <c r="G97" s="4"/>
      <c r="H97" s="4"/>
      <c r="I97" s="4"/>
      <c r="J97" s="4"/>
      <c r="K97" s="4"/>
      <c r="L97" s="4"/>
      <c r="M97" s="189">
        <v>85</v>
      </c>
      <c r="N97" s="4"/>
      <c r="O97" s="4" t="str">
        <f t="shared" ref="O97" si="58">O40</f>
        <v>-</v>
      </c>
      <c r="P97" s="4"/>
      <c r="Q97" s="4"/>
      <c r="R97" s="4"/>
      <c r="S97" s="4"/>
      <c r="T97" s="4"/>
      <c r="U97" s="4"/>
      <c r="V97" s="4"/>
      <c r="W97" s="4"/>
      <c r="X97" s="4"/>
      <c r="Y97" s="4"/>
      <c r="Z97" s="4"/>
      <c r="AA97" s="4"/>
      <c r="AB97" s="4"/>
      <c r="AC97" s="4"/>
      <c r="AD97" s="4"/>
      <c r="AE97" s="189">
        <v>96</v>
      </c>
      <c r="AF97" s="4">
        <f t="shared" ref="AF97" si="59">AK41</f>
        <v>0</v>
      </c>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row>
    <row r="98" spans="1:160" hidden="1">
      <c r="A98" s="4"/>
      <c r="B98" s="4"/>
      <c r="C98" s="4"/>
      <c r="D98" s="4"/>
      <c r="E98" s="4"/>
      <c r="F98" s="4"/>
      <c r="G98" s="4"/>
      <c r="H98" s="4"/>
      <c r="I98" s="4"/>
      <c r="J98" s="4"/>
      <c r="K98" s="4"/>
      <c r="L98" s="4"/>
      <c r="M98" s="4"/>
      <c r="N98" s="4"/>
      <c r="O98" s="4" t="str">
        <f>S40</f>
        <v/>
      </c>
      <c r="P98" s="4"/>
      <c r="Q98" s="4"/>
      <c r="R98" s="4"/>
      <c r="S98" s="4"/>
      <c r="T98" s="4"/>
      <c r="U98" s="4"/>
      <c r="V98" s="4"/>
      <c r="W98" s="4"/>
      <c r="X98" s="4"/>
      <c r="Y98" s="4"/>
      <c r="Z98" s="4"/>
      <c r="AA98" s="4"/>
      <c r="AB98" s="4"/>
      <c r="AC98" s="4"/>
      <c r="AD98" s="4"/>
      <c r="AE98" s="4"/>
      <c r="AF98" s="4">
        <f t="shared" ref="AF98" si="60">AO41</f>
        <v>0</v>
      </c>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row>
    <row r="99" spans="1:160" ht="16.8" hidden="1">
      <c r="A99" s="4"/>
      <c r="B99" s="4"/>
      <c r="C99" s="4"/>
      <c r="D99" s="4"/>
      <c r="E99" s="4"/>
      <c r="F99" s="4"/>
      <c r="G99" s="4"/>
      <c r="H99" s="4"/>
      <c r="I99" s="4"/>
      <c r="J99" s="4"/>
      <c r="K99" s="4"/>
      <c r="L99" s="4"/>
      <c r="M99" s="189">
        <v>87</v>
      </c>
      <c r="N99" s="4"/>
      <c r="O99" s="4" t="str">
        <f t="shared" ref="O99" si="61">O42</f>
        <v>-</v>
      </c>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row>
    <row r="100" spans="1:160" hidden="1">
      <c r="A100" s="4"/>
      <c r="B100" s="4"/>
      <c r="C100" s="4"/>
      <c r="D100" s="4"/>
      <c r="E100" s="4"/>
      <c r="F100" s="4"/>
      <c r="G100" s="4"/>
      <c r="H100" s="4"/>
      <c r="I100" s="4"/>
      <c r="J100" s="4"/>
      <c r="K100" s="4"/>
      <c r="L100" s="4"/>
      <c r="M100" s="4"/>
      <c r="N100" s="4"/>
      <c r="O100" s="4" t="str">
        <f>S42</f>
        <v/>
      </c>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row>
    <row r="101" spans="1:160" hidden="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row>
    <row r="102" spans="1:160" hidden="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row>
    <row r="103" spans="1:160" hidden="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row>
    <row r="104" spans="1:160" hidden="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row>
    <row r="105" spans="1:160" hidden="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row>
    <row r="106" spans="1:160" hidden="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row>
    <row r="107" spans="1:160" hidden="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row>
    <row r="108" spans="1:160" hidden="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row>
    <row r="109" spans="1:160" hidden="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row>
    <row r="110" spans="1:160" hidden="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row>
    <row r="111" spans="1:160" hidden="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row>
    <row r="112" spans="1:160" hidden="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row>
    <row r="113" spans="1:160" hidden="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row>
    <row r="114" spans="1:160" hidden="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row>
    <row r="115" spans="1:160" hidden="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row>
    <row r="116" spans="1:160" hidden="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row>
    <row r="117" spans="1:160" hidden="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row>
    <row r="118" spans="1:160" hidden="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row>
    <row r="119" spans="1:160" hidden="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row>
    <row r="120" spans="1:160" hidden="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row>
    <row r="121" spans="1:160" hidden="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row>
    <row r="122" spans="1:160" hidden="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row>
    <row r="123" spans="1:160" hidden="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row>
    <row r="124" spans="1:160" hidden="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row>
    <row r="125" spans="1:160" hidden="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row>
    <row r="126" spans="1:160" hidden="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row>
    <row r="127" spans="1:160" hidden="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row>
    <row r="128" spans="1:160" hidden="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row>
    <row r="129" spans="1:160" hidden="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row>
    <row r="130" spans="1:160" hidden="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row>
    <row r="131" spans="1:160" hidden="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row>
    <row r="132" spans="1:160" hidden="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row>
    <row r="133" spans="1:160" hidden="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row>
    <row r="134" spans="1:160" hidden="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row>
    <row r="135" spans="1:160" hidden="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row>
    <row r="136" spans="1:160" hidden="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row>
    <row r="137" spans="1:160" hidden="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row>
    <row r="138" spans="1:160" hidden="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row>
    <row r="139" spans="1:160">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row>
    <row r="140" spans="1:160">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row>
    <row r="141" spans="1:160">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row>
    <row r="142" spans="1:160">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row>
    <row r="143" spans="1:160">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row>
    <row r="144" spans="1:160">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row>
    <row r="145" spans="1:160">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row>
    <row r="146" spans="1:160">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row>
    <row r="147" spans="1:160">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row>
    <row r="148" spans="1:160">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row>
    <row r="149" spans="1:160">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row>
    <row r="150" spans="1:16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row>
    <row r="151" spans="1:160">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row>
    <row r="152" spans="1:160">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row>
    <row r="153" spans="1:160">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row>
    <row r="154" spans="1:160">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row>
    <row r="155" spans="1:160">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row>
    <row r="156" spans="1:160">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row>
    <row r="157" spans="1:160">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row>
    <row r="158" spans="1:160">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row>
    <row r="159" spans="1:160">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row>
    <row r="160" spans="1: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row>
    <row r="161" spans="1:160">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row>
    <row r="162" spans="1:160">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row>
    <row r="163" spans="1:160">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row>
    <row r="164" spans="1:160">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row>
    <row r="165" spans="1:160">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row>
    <row r="166" spans="1:160">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row>
    <row r="167" spans="1:160">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row>
    <row r="168" spans="1:160">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row>
    <row r="169" spans="1:160">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row>
    <row r="170" spans="1:16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row>
    <row r="171" spans="1:160">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row>
    <row r="172" spans="1:160">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row>
    <row r="173" spans="1:160">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row>
    <row r="174" spans="1:160">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row>
    <row r="175" spans="1:160">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row>
    <row r="176" spans="1:160">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row>
    <row r="177" spans="1:160">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row>
    <row r="178" spans="1:160">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row>
    <row r="179" spans="1:160">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row>
    <row r="180" spans="1:16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row>
    <row r="181" spans="1:160">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row>
    <row r="182" spans="1:160">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row>
    <row r="183" spans="1:160">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row>
    <row r="184" spans="1:160">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row>
    <row r="185" spans="1:160">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row>
    <row r="186" spans="1:160">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row>
    <row r="187" spans="1:160">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row>
    <row r="188" spans="1:160">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row>
    <row r="189" spans="1:160">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row>
    <row r="190" spans="1:16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row>
    <row r="191" spans="1:160">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row>
    <row r="192" spans="1:160">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row>
    <row r="193" spans="1:160">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row>
    <row r="194" spans="1:160">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row>
    <row r="195" spans="1:160">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row>
    <row r="196" spans="1:160">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row>
    <row r="197" spans="1:160">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row>
    <row r="198" spans="1:160">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row>
    <row r="199" spans="1:160">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row>
    <row r="200" spans="1:16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row>
    <row r="201" spans="1:160">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row>
    <row r="202" spans="1:160">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row>
    <row r="203" spans="1:160">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row>
    <row r="204" spans="1:160">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row>
    <row r="205" spans="1:160">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row>
    <row r="206" spans="1:160">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row>
    <row r="207" spans="1:160">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row>
    <row r="208" spans="1:160">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row>
    <row r="209" spans="1:160">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row>
    <row r="210" spans="1:16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row>
    <row r="211" spans="1:160">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row>
    <row r="212" spans="1:160">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row>
    <row r="213" spans="1:160">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row>
    <row r="214" spans="1:160">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row>
    <row r="215" spans="1:160">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row>
    <row r="216" spans="1:160">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row>
    <row r="217" spans="1:160">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row>
    <row r="218" spans="1:160">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row>
    <row r="219" spans="1:160">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row>
    <row r="220" spans="1:16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row>
    <row r="221" spans="1:160">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row>
    <row r="222" spans="1:160">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row>
    <row r="223" spans="1:160">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row>
    <row r="224" spans="1:160">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row>
    <row r="225" spans="1:160">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row>
    <row r="226" spans="1:160">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row>
    <row r="227" spans="1:160">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row>
    <row r="228" spans="1:160">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row>
    <row r="229" spans="1:160">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row>
    <row r="230" spans="1:16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row>
    <row r="231" spans="1:160">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row>
    <row r="232" spans="1:160">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row>
    <row r="233" spans="1:160">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row>
    <row r="234" spans="1:160">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row>
    <row r="235" spans="1:160">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row>
    <row r="236" spans="1:160">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row>
  </sheetData>
  <sheetProtection algorithmName="SHA-512" hashValue="gCgv/bRnA8QWX/5dkw1HU4pVBOBgx6kym8oD8qDHawJHZGfAalJFxpGj8N3m0AHM0TS6uTuIT9LLXY1S+VgfBg==" saltValue="EHwneak4qaHvujmkYF1XaA==" spinCount="100000" sheet="1" objects="1" scenarios="1" selectLockedCells="1"/>
  <mergeCells count="22">
    <mergeCell ref="C4:V6"/>
    <mergeCell ref="Y4:AR6"/>
    <mergeCell ref="AU4:BN6"/>
    <mergeCell ref="BR4:CK6"/>
    <mergeCell ref="CO4:DH6"/>
    <mergeCell ref="DG32:DH32"/>
    <mergeCell ref="BE10:BG10"/>
    <mergeCell ref="BI10:BK10"/>
    <mergeCell ref="CB10:CD10"/>
    <mergeCell ref="CF10:CH10"/>
    <mergeCell ref="CY10:DA10"/>
    <mergeCell ref="DC10:DE10"/>
    <mergeCell ref="M10:O10"/>
    <mergeCell ref="Q10:S10"/>
    <mergeCell ref="AI10:AK10"/>
    <mergeCell ref="AM10:AO10"/>
    <mergeCell ref="DG26:DH26"/>
    <mergeCell ref="U7:V8"/>
    <mergeCell ref="AQ7:AR8"/>
    <mergeCell ref="BM7:BN8"/>
    <mergeCell ref="CJ7:CK8"/>
    <mergeCell ref="DG7:DH8"/>
  </mergeCells>
  <dataValidations count="37">
    <dataValidation type="list" allowBlank="1" showInputMessage="1" showErrorMessage="1" sqref="V12" xr:uid="{16D80C4A-B28D-4EEA-8ACD-81441917CF8B}">
      <formula1>$O$69:$O$70</formula1>
    </dataValidation>
    <dataValidation type="list" allowBlank="1" showInputMessage="1" showErrorMessage="1" sqref="V14" xr:uid="{1C1F0F75-567E-4CFD-9418-C14DF05B517B}">
      <formula1>$O$71:$O$72</formula1>
    </dataValidation>
    <dataValidation type="list" allowBlank="1" showInputMessage="1" showErrorMessage="1" sqref="V16" xr:uid="{157CB980-0CB4-40F8-93BC-1FD649743F91}">
      <formula1>$O$73:$O$74</formula1>
    </dataValidation>
    <dataValidation type="list" allowBlank="1" showInputMessage="1" showErrorMessage="1" sqref="V18" xr:uid="{1B77F95E-ED39-4A82-9D0F-DB63EFFEC2C1}">
      <formula1>$O$75:$O$76</formula1>
    </dataValidation>
    <dataValidation type="list" allowBlank="1" showInputMessage="1" showErrorMessage="1" sqref="V20" xr:uid="{7D5013C4-76C6-46B2-B235-2B2AB56FBA44}">
      <formula1>$O$77:$O$78</formula1>
    </dataValidation>
    <dataValidation type="list" allowBlank="1" showInputMessage="1" showErrorMessage="1" sqref="V22" xr:uid="{DDFB3ED3-289C-452F-9D53-7FE3C233EE38}">
      <formula1>$O$79:$O$80</formula1>
    </dataValidation>
    <dataValidation type="list" allowBlank="1" showInputMessage="1" showErrorMessage="1" sqref="V24" xr:uid="{0FD2B80F-7A7C-49FA-95D9-73FCB63E8BBD}">
      <formula1>$O$81:$O$82</formula1>
    </dataValidation>
    <dataValidation type="list" allowBlank="1" showInputMessage="1" showErrorMessage="1" sqref="V26" xr:uid="{1B24ECD4-8CE8-4704-B733-D574A47A6149}">
      <formula1>$O$83:$O$84</formula1>
    </dataValidation>
    <dataValidation type="list" allowBlank="1" showInputMessage="1" showErrorMessage="1" sqref="V28" xr:uid="{1BDC32C2-762D-4FD4-82E6-1939B6E4E2A6}">
      <formula1>$O$85:$O$86</formula1>
    </dataValidation>
    <dataValidation type="list" allowBlank="1" showInputMessage="1" showErrorMessage="1" sqref="V30" xr:uid="{183EFDA5-FEB0-4ECC-A728-F899DAA8B4A7}">
      <formula1>$O$87:$O$88</formula1>
    </dataValidation>
    <dataValidation type="list" allowBlank="1" showInputMessage="1" showErrorMessage="1" sqref="V32" xr:uid="{9F378AD3-475A-48C4-9C59-D30C66EA5EE0}">
      <formula1>$O$89:$O$90</formula1>
    </dataValidation>
    <dataValidation type="list" allowBlank="1" showInputMessage="1" showErrorMessage="1" sqref="V34" xr:uid="{61A3B2CA-9BF5-48CC-BADC-547653474726}">
      <formula1>$O$91:$O$92</formula1>
    </dataValidation>
    <dataValidation type="list" allowBlank="1" showInputMessage="1" showErrorMessage="1" sqref="V36" xr:uid="{27FA2DF7-4A9C-4C30-9367-A5A16DB4550E}">
      <formula1>$O$93:$O$94</formula1>
    </dataValidation>
    <dataValidation type="list" allowBlank="1" showInputMessage="1" showErrorMessage="1" sqref="V38" xr:uid="{7F065746-95DB-4D3A-9570-B019684E22C2}">
      <formula1>$O$95:$O$96</formula1>
    </dataValidation>
    <dataValidation type="list" allowBlank="1" showInputMessage="1" showErrorMessage="1" sqref="V40" xr:uid="{B9CBD17D-0C1A-49C1-81C0-80A6A3E8F41B}">
      <formula1>$O$97:$O$98</formula1>
    </dataValidation>
    <dataValidation type="list" allowBlank="1" showInputMessage="1" showErrorMessage="1" sqref="V42" xr:uid="{902A7C2A-F69F-43D6-AFAD-47E4DBDA39F1}">
      <formula1>$O$99:$O$100</formula1>
    </dataValidation>
    <dataValidation type="list" allowBlank="1" showInputMessage="1" showErrorMessage="1" sqref="AR13" xr:uid="{048AC75B-0F8E-4F73-94D2-4FD2136FDCA8}">
      <formula1>$AF$69:$AF$70</formula1>
    </dataValidation>
    <dataValidation type="list" allowBlank="1" showInputMessage="1" showErrorMessage="1" sqref="AR17" xr:uid="{112B5B81-6CD1-4A16-9484-8976516DA0C4}">
      <formula1>$AF$73:$AF$74</formula1>
    </dataValidation>
    <dataValidation type="list" allowBlank="1" showInputMessage="1" showErrorMessage="1" sqref="AR21" xr:uid="{DDBE3D8B-6824-4AD8-9997-432270DA62ED}">
      <formula1>$AF$77:$AF$78</formula1>
    </dataValidation>
    <dataValidation type="list" allowBlank="1" showInputMessage="1" showErrorMessage="1" sqref="AR25" xr:uid="{BDE5C246-1D5B-4F3A-99E7-C3559BDF2660}">
      <formula1>$AF$81:$AF$82</formula1>
    </dataValidation>
    <dataValidation type="list" allowBlank="1" showInputMessage="1" showErrorMessage="1" sqref="AR29" xr:uid="{DCC392AF-8D8F-4DC0-A9A1-9C6210EAD6FF}">
      <formula1>$AF$85:$AF$86</formula1>
    </dataValidation>
    <dataValidation type="list" allowBlank="1" showInputMessage="1" showErrorMessage="1" sqref="AR33" xr:uid="{CCE0178D-A96C-430A-9CD9-549C4EB171C8}">
      <formula1>$AF$89:$AF$90</formula1>
    </dataValidation>
    <dataValidation type="list" allowBlank="1" showInputMessage="1" showErrorMessage="1" sqref="AR37" xr:uid="{CAD16A2D-1838-4089-8B15-C286CF8D39B1}">
      <formula1>$AF$93:$AF$94</formula1>
    </dataValidation>
    <dataValidation type="list" allowBlank="1" showInputMessage="1" showErrorMessage="1" sqref="AR41" xr:uid="{116D34C4-BF99-496B-9E9B-88CF9F3B5D41}">
      <formula1>$AF$97:$AF$98</formula1>
    </dataValidation>
    <dataValidation type="list" allowBlank="1" showInputMessage="1" showErrorMessage="1" sqref="BN15" xr:uid="{01ECB8CE-F46B-4AF6-9BAE-D31F8C077491}">
      <formula1>$BB$69:$BB$70</formula1>
    </dataValidation>
    <dataValidation type="list" allowBlank="1" showInputMessage="1" showErrorMessage="1" sqref="BN23" xr:uid="{0AF2DDCC-C1E4-4D5D-A707-4A8F904C7AB3}">
      <formula1>$BB$77:$BB$78</formula1>
    </dataValidation>
    <dataValidation type="list" allowBlank="1" showInputMessage="1" showErrorMessage="1" sqref="BN31" xr:uid="{373D51A8-F8CA-4569-A3CC-51B2EF55CA7C}">
      <formula1>$BB$85:$BB$86</formula1>
    </dataValidation>
    <dataValidation type="list" allowBlank="1" showInputMessage="1" showErrorMessage="1" sqref="BN39" xr:uid="{498EA066-B602-4268-B022-F4C44E000F4A}">
      <formula1>$BB$93:$BB$94</formula1>
    </dataValidation>
    <dataValidation type="list" allowBlank="1" showInputMessage="1" showErrorMessage="1" sqref="CK19" xr:uid="{A60B6BD9-F80E-4903-B187-5C4759C7DC97}">
      <formula1>$BY$69:$BY$70</formula1>
    </dataValidation>
    <dataValidation type="list" allowBlank="1" showInputMessage="1" showErrorMessage="1" sqref="CK35" xr:uid="{96778385-0A0F-4D3F-B7FE-A32AE14B5968}">
      <formula1>$BY$85:$BY$86</formula1>
    </dataValidation>
    <dataValidation type="list" allowBlank="1" showInputMessage="1" showErrorMessage="1" sqref="DH27" xr:uid="{32178DD5-7E11-4D9E-9025-73639B795201}">
      <formula1>$CV$69:$CV$70</formula1>
    </dataValidation>
    <dataValidation type="list" allowBlank="1" showInputMessage="1" showErrorMessage="1" sqref="DH33" xr:uid="{E784C635-9233-417C-BC96-60EC23344FD9}">
      <formula1>$CV$74:$CV$75</formula1>
    </dataValidation>
    <dataValidation allowBlank="1" showInputMessage="1" showErrorMessage="1" promptTitle="Knock-out wedstrijden informatie" prompt="Hieronder vul je het land in van wie jij verwacht dat er doorgaat naar de Achtste finales._x000a__x000a_Je vult hier geen uitslagen in, aangezien het tijdens het toernooi pas bekend wordt welke landen er in welk wedstrijd staan. " sqref="U7" xr:uid="{646B6E50-A2F8-4389-AF11-55ABB8230DA2}"/>
    <dataValidation allowBlank="1" showInputMessage="1" showErrorMessage="1" promptTitle="Knock-out wedstrijden informatie" prompt="Hieronder vul je het land in van wie jij verwacht dat er doorgaat naar de Kwartfinales._x000a__x000a_Je vult hier geen uitslagen in, aangezien het tijdens het toernooi pas bekend wordt welke landen er in welk wedstrijd staan. " sqref="AQ7" xr:uid="{2E462F07-908F-4EA0-8022-E6A9B952F007}"/>
    <dataValidation allowBlank="1" showInputMessage="1" showErrorMessage="1" promptTitle="Knock-out wedstrijden informatie" prompt="Hieronder vul je het land in van wie jij verwacht dat er doorgaat naar de Halve finales._x000a__x000a_Je vult hier geen uitslagen in, aangezien het tijdens het toernooi pas bekend wordt welke landen er in welk wedstrijd staan. " sqref="BM7" xr:uid="{416E8AA8-41D2-4C4B-A8E1-3BB8CA758734}"/>
    <dataValidation allowBlank="1" showInputMessage="1" showErrorMessage="1" promptTitle="Knock-out wedstrijden informatie" prompt="Hieronder vul je het land in van wie jij verwacht dat Wereldkampioen wordt én welk land de Troostfinale wint._x000a__x000a_Je vult hier geen uitslagen in, aangezien het tijdens het toernooi pas bekend wordt welke landen er in welk wedstrijd staan. " sqref="DG7" xr:uid="{F6BA937B-2189-4240-88BE-8F569CBA6BAD}"/>
    <dataValidation allowBlank="1" showInputMessage="1" showErrorMessage="1" promptTitle="Knock-out wedstrijden informatie" prompt="Hieronder vul je het land in van wie jij verwacht dat er doorgaat naar de Finale._x000a_Je vult hier geen uitslagen in, aangezien het tijdens het toernooi pas bekend wordt welke landen er in welk wedstrijd staan. " sqref="CJ7" xr:uid="{135E02F6-16D9-4BB7-9A06-5989F9A04615}"/>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F82C3-C603-4D53-8E0D-83E45B1AF6C8}">
  <sheetPr>
    <pageSetUpPr autoPageBreaks="0"/>
  </sheetPr>
  <dimension ref="A1:ED383"/>
  <sheetViews>
    <sheetView showGridLines="0" zoomScale="90" zoomScaleNormal="90" workbookViewId="0">
      <selection activeCell="F10" sqref="F10"/>
    </sheetView>
  </sheetViews>
  <sheetFormatPr defaultRowHeight="14.4"/>
  <cols>
    <col min="1" max="1" width="3.6640625" customWidth="1"/>
    <col min="2" max="2" width="8.88671875" style="93" customWidth="1"/>
    <col min="3" max="3" width="4.44140625" style="93" customWidth="1"/>
    <col min="4" max="4" width="36.6640625" customWidth="1"/>
    <col min="5" max="5" width="1.5546875" customWidth="1"/>
    <col min="6" max="6" width="26.88671875" customWidth="1"/>
    <col min="7" max="7" width="5.5546875" customWidth="1"/>
    <col min="8" max="8" width="11.109375" bestFit="1" customWidth="1"/>
    <col min="10" max="10" width="23.109375" customWidth="1"/>
    <col min="11" max="11" width="20.109375" bestFit="1" customWidth="1"/>
    <col min="14" max="14" width="9.109375" customWidth="1"/>
    <col min="15" max="15" width="22" bestFit="1" customWidth="1"/>
    <col min="29" max="32" width="0" hidden="1" customWidth="1"/>
    <col min="33" max="33" width="37.88671875" hidden="1" customWidth="1"/>
    <col min="34" max="44" width="0" hidden="1" customWidth="1"/>
    <col min="45" max="45" width="17.44140625" hidden="1" customWidth="1"/>
    <col min="46" max="72" width="0" hidden="1" customWidth="1"/>
  </cols>
  <sheetData>
    <row r="1" spans="1:134" ht="27.75" customHeight="1">
      <c r="A1" s="141"/>
      <c r="B1" s="143" t="s">
        <v>1091</v>
      </c>
      <c r="C1" s="141"/>
      <c r="D1" s="141"/>
      <c r="E1" s="141"/>
      <c r="F1" s="141"/>
      <c r="G1" s="141"/>
      <c r="H1" s="141"/>
      <c r="I1" s="141"/>
      <c r="J1" s="141"/>
      <c r="K1" s="141"/>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row>
    <row r="2" spans="1:134" ht="21.75" customHeight="1">
      <c r="A2" s="141"/>
      <c r="B2" s="149" t="s">
        <v>1103</v>
      </c>
      <c r="C2" s="141"/>
      <c r="D2" s="141"/>
      <c r="E2" s="141"/>
      <c r="F2" s="141"/>
      <c r="G2" s="141"/>
      <c r="H2" s="141"/>
      <c r="I2" s="141"/>
      <c r="J2" s="141"/>
      <c r="K2" s="141"/>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row>
    <row r="3" spans="1:134" ht="21.75" customHeight="1">
      <c r="A3" s="141"/>
      <c r="B3" s="149" t="s">
        <v>1212</v>
      </c>
      <c r="C3" s="141"/>
      <c r="D3" s="141"/>
      <c r="E3" s="141"/>
      <c r="F3" s="141"/>
      <c r="G3" s="141"/>
      <c r="H3" s="141"/>
      <c r="I3" s="141"/>
      <c r="J3" s="141"/>
      <c r="K3" s="141"/>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row>
    <row r="4" spans="1:134" ht="16.5" customHeight="1">
      <c r="A4" s="141"/>
      <c r="B4" s="141"/>
      <c r="C4" s="141"/>
      <c r="D4" s="141"/>
      <c r="E4" s="141"/>
      <c r="F4" s="141"/>
      <c r="G4" s="141"/>
      <c r="H4" s="141"/>
      <c r="I4" s="141"/>
      <c r="J4" s="141"/>
      <c r="K4" s="141"/>
      <c r="P4" s="4"/>
      <c r="Q4" s="4"/>
      <c r="R4" s="4"/>
      <c r="S4" s="4"/>
      <c r="T4" s="4"/>
      <c r="U4" s="4"/>
      <c r="V4" s="4"/>
      <c r="W4" s="4"/>
      <c r="X4" s="4"/>
      <c r="Y4" s="4"/>
      <c r="Z4" s="4"/>
      <c r="AA4" s="4"/>
      <c r="AB4" s="4"/>
      <c r="AC4" s="4"/>
      <c r="AD4" s="4"/>
      <c r="AE4" s="4"/>
      <c r="AF4" s="4"/>
      <c r="AG4" s="4"/>
      <c r="AH4" s="4"/>
      <c r="AI4" s="4"/>
      <c r="AJ4" s="4" t="s">
        <v>982</v>
      </c>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row>
    <row r="5" spans="1:134" ht="27.75" customHeight="1">
      <c r="A5" s="141"/>
      <c r="B5" s="141"/>
      <c r="C5" s="141"/>
      <c r="D5" s="246" t="s">
        <v>1090</v>
      </c>
      <c r="E5" s="246"/>
      <c r="F5" s="141"/>
      <c r="G5" s="141"/>
      <c r="H5" s="141"/>
      <c r="I5" s="141"/>
      <c r="J5" s="141"/>
      <c r="K5" s="141"/>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row>
    <row r="6" spans="1:134" ht="6.75" customHeight="1">
      <c r="A6" s="141"/>
      <c r="B6" s="141"/>
      <c r="C6" s="141"/>
      <c r="D6" s="246"/>
      <c r="E6" s="246"/>
      <c r="F6" s="141"/>
      <c r="G6" s="141"/>
      <c r="H6" s="141"/>
      <c r="I6" s="141"/>
      <c r="J6" s="141"/>
      <c r="K6" s="141"/>
      <c r="P6" s="4"/>
      <c r="Q6" s="4"/>
      <c r="R6" s="4"/>
      <c r="S6" s="4"/>
      <c r="T6" s="4"/>
      <c r="U6" s="4"/>
      <c r="V6" s="4"/>
      <c r="W6" s="4"/>
      <c r="X6" s="4"/>
      <c r="Y6" s="4"/>
      <c r="Z6" s="4"/>
      <c r="AA6" s="4"/>
      <c r="AB6" s="4"/>
      <c r="AC6" s="4"/>
      <c r="AD6" s="4"/>
      <c r="AE6" s="4"/>
      <c r="AF6" s="4" t="s">
        <v>1081</v>
      </c>
      <c r="AG6" s="4" t="e">
        <f>VLOOKUP($F64,$AG$12:$AO$85,8,FALSE)</f>
        <v>#N/A</v>
      </c>
      <c r="AH6" s="4" t="e">
        <f>VLOOKUP($F64,$AG$12:$AO$85,9,FALSE)</f>
        <v>#N/A</v>
      </c>
      <c r="AI6" s="4"/>
      <c r="AJ6" s="4" t="e">
        <f>VLOOKUP($F64,$AG$12:$AO$85,6,FALSE)</f>
        <v>#N/A</v>
      </c>
      <c r="AK6" s="4" t="e">
        <f>VLOOKUP($F64,$AG$12:$AO$85,7,FALSE)</f>
        <v>#N/A</v>
      </c>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row>
    <row r="7" spans="1:134" ht="30.75" customHeight="1">
      <c r="D7" s="169" t="s">
        <v>1214</v>
      </c>
      <c r="E7" s="102"/>
      <c r="F7" s="102"/>
      <c r="G7" s="102"/>
      <c r="H7" s="102"/>
      <c r="I7" s="102"/>
      <c r="J7" s="102"/>
      <c r="K7" s="102"/>
      <c r="L7" s="102"/>
      <c r="M7" s="102"/>
      <c r="N7" s="102"/>
      <c r="O7" s="102"/>
      <c r="P7" s="197"/>
      <c r="Q7" s="197"/>
      <c r="R7" s="4"/>
      <c r="S7" s="4"/>
      <c r="T7" s="4"/>
      <c r="U7" s="4"/>
      <c r="V7" s="4"/>
      <c r="W7" s="4"/>
      <c r="X7" s="4"/>
      <c r="Y7" s="4"/>
      <c r="Z7" s="4"/>
      <c r="AA7" s="4"/>
      <c r="AB7" s="4"/>
      <c r="AC7" s="4"/>
      <c r="AD7" s="4"/>
      <c r="AE7" s="4"/>
      <c r="AF7" s="4" t="s">
        <v>1082</v>
      </c>
      <c r="AG7" s="4" t="e">
        <f>VLOOKUP($F65,$AG$12:$AO$85,8,FALSE)</f>
        <v>#N/A</v>
      </c>
      <c r="AH7" s="4" t="e">
        <f>VLOOKUP($F65,$AG$12:$AO$85,9,FALSE)</f>
        <v>#N/A</v>
      </c>
      <c r="AI7" s="4"/>
      <c r="AJ7" s="4" t="e">
        <f>VLOOKUP($F65,$AG$12:$AO$85,6,FALSE)</f>
        <v>#N/A</v>
      </c>
      <c r="AK7" s="4" t="e">
        <f>VLOOKUP($F65,$AG$12:$AO$85,7,FALSE)</f>
        <v>#N/A</v>
      </c>
      <c r="AL7" s="4"/>
      <c r="AM7" s="4"/>
      <c r="AN7" s="4"/>
      <c r="AO7" s="4"/>
      <c r="AP7" s="4"/>
      <c r="AQ7" s="4"/>
      <c r="AR7" s="4"/>
      <c r="AS7" s="198">
        <v>1</v>
      </c>
      <c r="AT7" s="199"/>
      <c r="AU7" s="199" t="s">
        <v>1023</v>
      </c>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row>
    <row r="8" spans="1:134" ht="18" customHeight="1">
      <c r="D8" s="114" t="s">
        <v>64</v>
      </c>
      <c r="E8" s="102"/>
      <c r="F8" s="142" t="s">
        <v>970</v>
      </c>
      <c r="G8" s="102"/>
      <c r="H8" s="102"/>
      <c r="I8" s="102"/>
      <c r="J8" s="102"/>
      <c r="K8" s="102"/>
      <c r="L8" s="102"/>
      <c r="M8" s="102"/>
      <c r="N8" s="102"/>
      <c r="O8" s="102"/>
      <c r="P8" s="197"/>
      <c r="Q8" s="197"/>
      <c r="R8" s="4"/>
      <c r="S8" s="4"/>
      <c r="T8" s="4"/>
      <c r="U8" s="4"/>
      <c r="V8" s="4"/>
      <c r="W8" s="4"/>
      <c r="X8" s="4"/>
      <c r="Y8" s="4"/>
      <c r="Z8" s="4"/>
      <c r="AA8" s="4"/>
      <c r="AB8" s="4"/>
      <c r="AC8" s="4"/>
      <c r="AD8" s="4"/>
      <c r="AE8" s="4"/>
      <c r="AF8" s="4" t="s">
        <v>1083</v>
      </c>
      <c r="AG8" s="4" t="e">
        <f>VLOOKUP($F66,$AG$12:$AO$85,8,FALSE)</f>
        <v>#N/A</v>
      </c>
      <c r="AH8" s="4" t="e">
        <f>VLOOKUP($F66,$AG$12:$AO$85,9,FALSE)</f>
        <v>#N/A</v>
      </c>
      <c r="AI8" s="4"/>
      <c r="AJ8" s="4" t="e">
        <f>VLOOKUP($F66,$AG$12:$AO$85,6,FALSE)</f>
        <v>#N/A</v>
      </c>
      <c r="AK8" s="4" t="e">
        <f>VLOOKUP($F66,$AG$12:$AO$85,7,FALSE)</f>
        <v>#N/A</v>
      </c>
      <c r="AL8" s="4"/>
      <c r="AM8" s="4"/>
      <c r="AN8" s="4"/>
      <c r="AO8" s="4"/>
      <c r="AP8" s="4"/>
      <c r="AQ8" s="4"/>
      <c r="AR8" s="4"/>
      <c r="AS8" s="198">
        <v>2</v>
      </c>
      <c r="AT8" s="199"/>
      <c r="AU8" s="199" t="s">
        <v>1024</v>
      </c>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row>
    <row r="9" spans="1:134" ht="7.5" customHeight="1">
      <c r="D9" s="69"/>
      <c r="E9" s="102"/>
      <c r="F9" s="102"/>
      <c r="G9" s="102"/>
      <c r="H9" s="102"/>
      <c r="I9" s="102"/>
      <c r="J9" s="102"/>
      <c r="K9" s="102"/>
      <c r="L9" s="102"/>
      <c r="M9" s="102"/>
      <c r="N9" s="102"/>
      <c r="O9" s="102"/>
      <c r="P9" s="197"/>
      <c r="Q9" s="197"/>
      <c r="R9" s="4"/>
      <c r="S9" s="4"/>
      <c r="T9" s="4"/>
      <c r="U9" s="4"/>
      <c r="V9" s="4"/>
      <c r="W9" s="4"/>
      <c r="X9" s="4"/>
      <c r="Y9" s="4"/>
      <c r="Z9" s="4"/>
      <c r="AA9" s="4"/>
      <c r="AB9" s="4"/>
      <c r="AC9" s="4"/>
      <c r="AD9" s="4"/>
      <c r="AE9" s="4"/>
      <c r="AF9" s="4"/>
      <c r="AG9" s="4"/>
      <c r="AH9" s="4"/>
      <c r="AI9" s="4"/>
      <c r="AJ9" s="4"/>
      <c r="AK9" s="4"/>
      <c r="AL9" s="4"/>
      <c r="AM9" s="4"/>
      <c r="AN9" s="4"/>
      <c r="AO9" s="4"/>
      <c r="AP9" s="4"/>
      <c r="AQ9" s="4"/>
      <c r="AR9" s="4"/>
      <c r="AS9" s="198">
        <v>3</v>
      </c>
      <c r="AT9" s="199"/>
      <c r="AU9" s="199" t="s">
        <v>1025</v>
      </c>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row>
    <row r="10" spans="1:134" ht="27">
      <c r="D10" s="106" t="s">
        <v>965</v>
      </c>
      <c r="E10" s="107"/>
      <c r="F10" s="218"/>
      <c r="G10" s="225" t="s">
        <v>964</v>
      </c>
      <c r="P10" s="4"/>
      <c r="Q10" s="4"/>
      <c r="R10" s="4"/>
      <c r="S10" s="4"/>
      <c r="T10" s="4"/>
      <c r="U10" s="4"/>
      <c r="V10" s="4"/>
      <c r="W10" s="4"/>
      <c r="X10" s="4"/>
      <c r="Y10" s="4"/>
      <c r="Z10" s="4"/>
      <c r="AA10" s="4"/>
      <c r="AB10" s="4"/>
      <c r="AC10" s="4"/>
      <c r="AD10" s="4"/>
      <c r="AE10" s="4"/>
      <c r="AF10" s="4"/>
      <c r="AG10" s="4" t="s">
        <v>1030</v>
      </c>
      <c r="AH10" s="4"/>
      <c r="AI10" s="4"/>
      <c r="AJ10" s="4"/>
      <c r="AK10" s="4"/>
      <c r="AL10" s="4"/>
      <c r="AM10" s="4"/>
      <c r="AN10" s="4"/>
      <c r="AO10" s="4"/>
      <c r="AP10" s="4"/>
      <c r="AQ10" s="4"/>
      <c r="AR10" s="4"/>
      <c r="AS10" s="198">
        <v>4</v>
      </c>
      <c r="AT10" s="199"/>
      <c r="AU10" s="199" t="s">
        <v>1026</v>
      </c>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row>
    <row r="11" spans="1:134" ht="26.4" customHeight="1">
      <c r="D11" s="108" t="s">
        <v>966</v>
      </c>
      <c r="E11" s="107"/>
      <c r="F11" s="218"/>
      <c r="G11" s="225" t="s">
        <v>964</v>
      </c>
      <c r="P11" s="4"/>
      <c r="Q11" s="4"/>
      <c r="R11" s="4"/>
      <c r="S11" s="4"/>
      <c r="T11" s="4"/>
      <c r="U11" s="4"/>
      <c r="V11" s="4"/>
      <c r="W11" s="4"/>
      <c r="X11" s="4"/>
      <c r="Y11" s="4"/>
      <c r="Z11" s="4"/>
      <c r="AA11" s="4"/>
      <c r="AB11" s="4"/>
      <c r="AC11" s="4"/>
      <c r="AD11" s="4"/>
      <c r="AE11" s="4"/>
      <c r="AF11" s="4" t="s">
        <v>1027</v>
      </c>
      <c r="AG11" s="200" t="s">
        <v>984</v>
      </c>
      <c r="AH11" s="4" t="s">
        <v>987</v>
      </c>
      <c r="AI11" s="4"/>
      <c r="AJ11" s="4"/>
      <c r="AK11" s="4"/>
      <c r="AL11" s="4"/>
      <c r="AM11" s="4"/>
      <c r="AN11" s="4"/>
      <c r="AO11" s="4"/>
      <c r="AP11" s="4"/>
      <c r="AQ11" s="4"/>
      <c r="AR11" s="4"/>
      <c r="AS11" s="198">
        <v>5</v>
      </c>
      <c r="AT11" s="199"/>
      <c r="AU11" s="199" t="s">
        <v>963</v>
      </c>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row>
    <row r="12" spans="1:134" ht="26.4" customHeight="1">
      <c r="D12" s="106" t="s">
        <v>967</v>
      </c>
      <c r="E12" s="107"/>
      <c r="F12" s="218"/>
      <c r="G12" s="225" t="s">
        <v>964</v>
      </c>
      <c r="P12" s="4"/>
      <c r="Q12" s="4"/>
      <c r="R12" s="4"/>
      <c r="S12" s="4"/>
      <c r="T12" s="4"/>
      <c r="U12" s="4"/>
      <c r="V12" s="4"/>
      <c r="W12" s="4"/>
      <c r="X12" s="4"/>
      <c r="Y12" s="4"/>
      <c r="Z12" s="4"/>
      <c r="AA12" s="4"/>
      <c r="AB12" s="4"/>
      <c r="AC12" s="4"/>
      <c r="AD12" s="4"/>
      <c r="AE12" s="4"/>
      <c r="AF12" s="4">
        <v>1</v>
      </c>
      <c r="AG12" s="201" t="str">
        <f>Poulefase!O14&amp;'Extra Voorspellingen'!$AJ$4&amp;Poulefase!S14</f>
        <v>Mexico vs Zuid-Afrika</v>
      </c>
      <c r="AH12" s="4">
        <f>Poulefase!U14</f>
        <v>0</v>
      </c>
      <c r="AI12" s="4">
        <f>Poulefase!V14</f>
        <v>0</v>
      </c>
      <c r="AJ12" s="4" t="s">
        <v>988</v>
      </c>
      <c r="AK12" s="4" t="str">
        <f t="shared" ref="AK12:AK43" si="0">AH12&amp;$AJ$12&amp;AI12</f>
        <v>0 - 0</v>
      </c>
      <c r="AL12" s="201" t="s">
        <v>1031</v>
      </c>
      <c r="AM12" s="201" t="s">
        <v>1068</v>
      </c>
      <c r="AN12" s="201" t="str">
        <f>Poulefase!O14</f>
        <v>Mexico</v>
      </c>
      <c r="AO12" s="201" t="str">
        <f>Poulefase!S14</f>
        <v>Zuid-Afrika</v>
      </c>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row>
    <row r="13" spans="1:134" ht="27" customHeight="1">
      <c r="D13" s="111" t="s">
        <v>968</v>
      </c>
      <c r="E13" s="109"/>
      <c r="F13" s="218"/>
      <c r="G13" s="225" t="s">
        <v>964</v>
      </c>
      <c r="P13" s="4"/>
      <c r="Q13" s="4"/>
      <c r="R13" s="4"/>
      <c r="S13" s="4"/>
      <c r="T13" s="4"/>
      <c r="U13" s="4"/>
      <c r="V13" s="4"/>
      <c r="W13" s="4"/>
      <c r="X13" s="4"/>
      <c r="Y13" s="4"/>
      <c r="Z13" s="4"/>
      <c r="AA13" s="4"/>
      <c r="AB13" s="4"/>
      <c r="AC13" s="4"/>
      <c r="AD13" s="4"/>
      <c r="AE13" s="4"/>
      <c r="AF13" s="4">
        <v>2</v>
      </c>
      <c r="AG13" s="201" t="str">
        <f>Poulefase!O15&amp;'Extra Voorspellingen'!$AJ$4&amp;Poulefase!S15</f>
        <v>Zuid-Korea vs Tsjechië</v>
      </c>
      <c r="AH13" s="4">
        <f>Poulefase!U15</f>
        <v>0</v>
      </c>
      <c r="AI13" s="4">
        <f>Poulefase!V15</f>
        <v>0</v>
      </c>
      <c r="AJ13" s="4"/>
      <c r="AK13" s="4" t="str">
        <f t="shared" si="0"/>
        <v>0 - 0</v>
      </c>
      <c r="AL13" s="201" t="s">
        <v>1072</v>
      </c>
      <c r="AM13" s="201" t="s">
        <v>1064</v>
      </c>
      <c r="AN13" s="201" t="str">
        <f>Poulefase!O15</f>
        <v>Zuid-Korea</v>
      </c>
      <c r="AO13" s="201" t="str">
        <f>Poulefase!S15</f>
        <v>Tsjechië</v>
      </c>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row>
    <row r="14" spans="1:134" ht="27" customHeight="1">
      <c r="D14" s="144"/>
      <c r="E14" s="109"/>
      <c r="F14" s="144"/>
      <c r="G14" s="140"/>
      <c r="P14" s="4"/>
      <c r="Q14" s="4"/>
      <c r="R14" s="4"/>
      <c r="S14" s="4"/>
      <c r="T14" s="4"/>
      <c r="U14" s="4"/>
      <c r="V14" s="4"/>
      <c r="W14" s="4"/>
      <c r="X14" s="4"/>
      <c r="Y14" s="4"/>
      <c r="Z14" s="4"/>
      <c r="AA14" s="4"/>
      <c r="AB14" s="4"/>
      <c r="AC14" s="4"/>
      <c r="AD14" s="4"/>
      <c r="AE14" s="4"/>
      <c r="AF14" s="4">
        <v>3</v>
      </c>
      <c r="AG14" s="201" t="str">
        <f>Poulefase!O16&amp;'Extra Voorspellingen'!$AJ$4&amp;Poulefase!S16</f>
        <v>Canada vs Bosnië-Herzegovina</v>
      </c>
      <c r="AH14" s="4">
        <f>Poulefase!U16</f>
        <v>0</v>
      </c>
      <c r="AI14" s="4">
        <f>Poulefase!V16</f>
        <v>0</v>
      </c>
      <c r="AJ14" s="4"/>
      <c r="AK14" s="4" t="str">
        <f t="shared" si="0"/>
        <v>0 - 0</v>
      </c>
      <c r="AL14" s="201" t="s">
        <v>1032</v>
      </c>
      <c r="AM14" s="201" t="s">
        <v>1078</v>
      </c>
      <c r="AN14" s="201" t="str">
        <f>Poulefase!O16</f>
        <v>Canada</v>
      </c>
      <c r="AO14" s="201" t="str">
        <f>Poulefase!S16</f>
        <v>Bosnië-Herzegovina</v>
      </c>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row>
    <row r="15" spans="1:134" ht="27" customHeight="1">
      <c r="D15" s="144"/>
      <c r="E15" s="109"/>
      <c r="F15" s="144"/>
      <c r="G15" s="140"/>
      <c r="P15" s="4"/>
      <c r="Q15" s="4"/>
      <c r="R15" s="4"/>
      <c r="S15" s="4"/>
      <c r="T15" s="4"/>
      <c r="U15" s="4"/>
      <c r="V15" s="4"/>
      <c r="W15" s="4"/>
      <c r="X15" s="4"/>
      <c r="Y15" s="4"/>
      <c r="Z15" s="4"/>
      <c r="AA15" s="4"/>
      <c r="AB15" s="4"/>
      <c r="AC15" s="4"/>
      <c r="AD15" s="4"/>
      <c r="AE15" s="4"/>
      <c r="AF15" s="4">
        <v>4</v>
      </c>
      <c r="AG15" s="201" t="str">
        <f>Poulefase!O17&amp;'Extra Voorspellingen'!$AJ$4&amp;Poulefase!S17</f>
        <v>Verenigde Staten vs Paraguay</v>
      </c>
      <c r="AH15" s="4">
        <f>Poulefase!U17</f>
        <v>0</v>
      </c>
      <c r="AI15" s="4">
        <f>Poulefase!V17</f>
        <v>0</v>
      </c>
      <c r="AJ15" s="4"/>
      <c r="AK15" s="4" t="str">
        <f t="shared" si="0"/>
        <v>0 - 0</v>
      </c>
      <c r="AL15" s="201" t="s">
        <v>1033</v>
      </c>
      <c r="AM15" s="201" t="s">
        <v>1065</v>
      </c>
      <c r="AN15" s="201" t="str">
        <f>Poulefase!O17</f>
        <v>Verenigde Staten</v>
      </c>
      <c r="AO15" s="201" t="str">
        <f>Poulefase!S17</f>
        <v>Paraguay</v>
      </c>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row>
    <row r="16" spans="1:134" ht="27" customHeight="1">
      <c r="D16" s="144"/>
      <c r="E16" s="109"/>
      <c r="F16" s="144"/>
      <c r="G16" s="140"/>
      <c r="P16" s="4"/>
      <c r="Q16" s="4"/>
      <c r="R16" s="4"/>
      <c r="S16" s="4"/>
      <c r="T16" s="4"/>
      <c r="U16" s="4"/>
      <c r="V16" s="4"/>
      <c r="W16" s="4"/>
      <c r="X16" s="4"/>
      <c r="Y16" s="4"/>
      <c r="Z16" s="4"/>
      <c r="AA16" s="4"/>
      <c r="AB16" s="4"/>
      <c r="AC16" s="4"/>
      <c r="AD16" s="4"/>
      <c r="AE16" s="4"/>
      <c r="AF16" s="4">
        <v>5</v>
      </c>
      <c r="AG16" s="201" t="str">
        <f>Poulefase!O18&amp;'Extra Voorspellingen'!$AJ$4&amp;Poulefase!S18</f>
        <v>Australië vs Turkije</v>
      </c>
      <c r="AH16" s="4">
        <f>Poulefase!U18</f>
        <v>0</v>
      </c>
      <c r="AI16" s="4">
        <f>Poulefase!V18</f>
        <v>0</v>
      </c>
      <c r="AJ16" s="4"/>
      <c r="AK16" s="4" t="str">
        <f t="shared" si="0"/>
        <v>0 - 0</v>
      </c>
      <c r="AL16" s="201" t="s">
        <v>1070</v>
      </c>
      <c r="AM16" s="201" t="s">
        <v>1066</v>
      </c>
      <c r="AN16" s="201" t="str">
        <f>Poulefase!O18</f>
        <v>Australië</v>
      </c>
      <c r="AO16" s="201" t="str">
        <f>Poulefase!S18</f>
        <v>Turkije</v>
      </c>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row>
    <row r="17" spans="2:134" ht="27" customHeight="1">
      <c r="D17" s="144"/>
      <c r="E17" s="109"/>
      <c r="F17" s="144"/>
      <c r="G17" s="140"/>
      <c r="P17" s="4"/>
      <c r="Q17" s="4"/>
      <c r="R17" s="4"/>
      <c r="S17" s="4"/>
      <c r="T17" s="4"/>
      <c r="U17" s="4"/>
      <c r="V17" s="4"/>
      <c r="W17" s="4"/>
      <c r="X17" s="4"/>
      <c r="Y17" s="4"/>
      <c r="Z17" s="4"/>
      <c r="AA17" s="4"/>
      <c r="AB17" s="4"/>
      <c r="AC17" s="4"/>
      <c r="AD17" s="4"/>
      <c r="AE17" s="4"/>
      <c r="AF17" s="4">
        <v>6</v>
      </c>
      <c r="AG17" s="201" t="str">
        <f>Poulefase!O19&amp;'Extra Voorspellingen'!$AJ$4&amp;Poulefase!S19</f>
        <v>Qatar vs Zwitserland</v>
      </c>
      <c r="AH17" s="4">
        <f>Poulefase!U19</f>
        <v>0</v>
      </c>
      <c r="AI17" s="4">
        <f>Poulefase!V19</f>
        <v>0</v>
      </c>
      <c r="AJ17" s="4"/>
      <c r="AK17" s="4" t="str">
        <f t="shared" si="0"/>
        <v>0 - 0</v>
      </c>
      <c r="AL17" s="201" t="s">
        <v>1067</v>
      </c>
      <c r="AM17" s="201" t="s">
        <v>1048</v>
      </c>
      <c r="AN17" s="201" t="str">
        <f>Poulefase!O19</f>
        <v>Qatar</v>
      </c>
      <c r="AO17" s="201" t="str">
        <f>Poulefase!S19</f>
        <v>Zwitserland</v>
      </c>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row>
    <row r="18" spans="2:134" ht="21" customHeight="1">
      <c r="D18" s="108"/>
      <c r="E18" s="109"/>
      <c r="F18" s="116"/>
      <c r="G18" s="105"/>
      <c r="P18" s="4"/>
      <c r="Q18" s="4"/>
      <c r="R18" s="4"/>
      <c r="S18" s="4"/>
      <c r="T18" s="4"/>
      <c r="U18" s="4"/>
      <c r="V18" s="4"/>
      <c r="W18" s="4"/>
      <c r="X18" s="4"/>
      <c r="Y18" s="4"/>
      <c r="Z18" s="4"/>
      <c r="AA18" s="4"/>
      <c r="AB18" s="4"/>
      <c r="AC18" s="4"/>
      <c r="AD18" s="4"/>
      <c r="AE18" s="4"/>
      <c r="AF18" s="4">
        <v>7</v>
      </c>
      <c r="AG18" s="201" t="str">
        <f>Poulefase!O20&amp;'Extra Voorspellingen'!$AJ$4&amp;Poulefase!S20</f>
        <v>Brazilië vs Marokko</v>
      </c>
      <c r="AH18" s="4">
        <f>Poulefase!U20</f>
        <v>0</v>
      </c>
      <c r="AI18" s="4">
        <f>Poulefase!V20</f>
        <v>0</v>
      </c>
      <c r="AJ18" s="4"/>
      <c r="AK18" s="4" t="str">
        <f t="shared" si="0"/>
        <v>0 - 0</v>
      </c>
      <c r="AL18" s="201" t="s">
        <v>1071</v>
      </c>
      <c r="AM18" s="201" t="s">
        <v>1049</v>
      </c>
      <c r="AN18" s="201" t="str">
        <f>Poulefase!O20</f>
        <v>Brazilië</v>
      </c>
      <c r="AO18" s="201" t="str">
        <f>Poulefase!S20</f>
        <v>Marokko</v>
      </c>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row>
    <row r="19" spans="2:134" ht="27.75" customHeight="1">
      <c r="B19" s="141"/>
      <c r="C19" s="141"/>
      <c r="D19" s="141" t="s">
        <v>1093</v>
      </c>
      <c r="E19" s="141"/>
      <c r="F19" s="141"/>
      <c r="G19" s="141"/>
      <c r="H19" s="141"/>
      <c r="I19" s="141"/>
      <c r="J19" s="141"/>
      <c r="K19" s="141"/>
      <c r="L19" s="141"/>
      <c r="M19" s="141"/>
      <c r="N19" s="141"/>
      <c r="O19" s="141"/>
      <c r="P19" s="202"/>
      <c r="Q19" s="202"/>
      <c r="R19" s="202"/>
      <c r="S19" s="202"/>
      <c r="T19" s="202"/>
      <c r="U19" s="202"/>
      <c r="V19" s="4"/>
      <c r="W19" s="4"/>
      <c r="X19" s="4"/>
      <c r="Y19" s="4"/>
      <c r="Z19" s="4"/>
      <c r="AA19" s="4"/>
      <c r="AB19" s="4"/>
      <c r="AC19" s="4"/>
      <c r="AD19" s="4"/>
      <c r="AE19" s="4"/>
      <c r="AF19" s="4">
        <v>8</v>
      </c>
      <c r="AG19" s="201" t="str">
        <f>Poulefase!O21&amp;'Extra Voorspellingen'!$AJ$4&amp;Poulefase!S21</f>
        <v>Haïti vs Schotland</v>
      </c>
      <c r="AH19" s="4">
        <f>Poulefase!U21</f>
        <v>0</v>
      </c>
      <c r="AI19" s="4">
        <f>Poulefase!V21</f>
        <v>0</v>
      </c>
      <c r="AJ19" s="4"/>
      <c r="AK19" s="4" t="str">
        <f t="shared" si="0"/>
        <v>0 - 0</v>
      </c>
      <c r="AL19" s="201" t="s">
        <v>1034</v>
      </c>
      <c r="AM19" s="201" t="s">
        <v>1050</v>
      </c>
      <c r="AN19" s="201" t="str">
        <f>Poulefase!O21</f>
        <v>Haïti</v>
      </c>
      <c r="AO19" s="201" t="str">
        <f>Poulefase!S21</f>
        <v>Schotland</v>
      </c>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row>
    <row r="20" spans="2:134" ht="21" customHeight="1">
      <c r="B20" s="141"/>
      <c r="C20" s="141"/>
      <c r="D20" s="104" t="s">
        <v>1115</v>
      </c>
      <c r="E20" s="141"/>
      <c r="F20" s="141"/>
      <c r="G20" s="141"/>
      <c r="H20" s="141"/>
      <c r="I20" s="141"/>
      <c r="J20" s="141"/>
      <c r="K20" s="141"/>
      <c r="L20" s="141"/>
      <c r="M20" s="141"/>
      <c r="N20" s="141"/>
      <c r="O20" s="141"/>
      <c r="P20" s="202"/>
      <c r="Q20" s="202"/>
      <c r="R20" s="202"/>
      <c r="S20" s="202"/>
      <c r="T20" s="202"/>
      <c r="U20" s="202"/>
      <c r="V20" s="4"/>
      <c r="W20" s="4"/>
      <c r="X20" s="4"/>
      <c r="Y20" s="4"/>
      <c r="Z20" s="4"/>
      <c r="AA20" s="4"/>
      <c r="AB20" s="4"/>
      <c r="AC20" s="4"/>
      <c r="AD20" s="4"/>
      <c r="AE20" s="4"/>
      <c r="AF20" s="4">
        <v>9</v>
      </c>
      <c r="AG20" s="201" t="str">
        <f>Poulefase!O22&amp;'Extra Voorspellingen'!$AJ$4&amp;Poulefase!S22</f>
        <v>Duitsland vs Curaçao</v>
      </c>
      <c r="AH20" s="4">
        <f>Poulefase!U22</f>
        <v>0</v>
      </c>
      <c r="AI20" s="4">
        <f>Poulefase!V22</f>
        <v>0</v>
      </c>
      <c r="AJ20" s="4"/>
      <c r="AK20" s="4" t="str">
        <f t="shared" si="0"/>
        <v>0 - 0</v>
      </c>
      <c r="AL20" s="201" t="s">
        <v>1062</v>
      </c>
      <c r="AM20" s="201" t="s">
        <v>1076</v>
      </c>
      <c r="AN20" s="201" t="str">
        <f>Poulefase!O22</f>
        <v>Duitsland</v>
      </c>
      <c r="AO20" s="201" t="str">
        <f>Poulefase!S22</f>
        <v>Curaçao</v>
      </c>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row>
    <row r="21" spans="2:134" ht="15" customHeight="1">
      <c r="D21" s="104" t="s">
        <v>1116</v>
      </c>
      <c r="P21" s="4"/>
      <c r="Q21" s="4"/>
      <c r="R21" s="4"/>
      <c r="S21" s="4"/>
      <c r="T21" s="4"/>
      <c r="U21" s="201"/>
      <c r="V21" s="203"/>
      <c r="W21" s="4"/>
      <c r="X21" s="4"/>
      <c r="Y21" s="4"/>
      <c r="Z21" s="4"/>
      <c r="AA21" s="4"/>
      <c r="AB21" s="4"/>
      <c r="AC21" s="4"/>
      <c r="AD21" s="4"/>
      <c r="AE21" s="4"/>
      <c r="AF21" s="4">
        <v>10</v>
      </c>
      <c r="AG21" s="201" t="str">
        <f>Poulefase!O23&amp;'Extra Voorspellingen'!$AJ$4&amp;Poulefase!S23</f>
        <v>Nederland vs Japan</v>
      </c>
      <c r="AH21" s="4">
        <f>Poulefase!U23</f>
        <v>0</v>
      </c>
      <c r="AI21" s="4">
        <f>Poulefase!V23</f>
        <v>0</v>
      </c>
      <c r="AJ21" s="4"/>
      <c r="AK21" s="4" t="str">
        <f t="shared" si="0"/>
        <v>0 - 0</v>
      </c>
      <c r="AL21" s="201" t="s">
        <v>1036</v>
      </c>
      <c r="AM21" s="201" t="s">
        <v>1051</v>
      </c>
      <c r="AN21" s="201" t="str">
        <f>Poulefase!O23</f>
        <v>Nederland</v>
      </c>
      <c r="AO21" s="201" t="str">
        <f>Poulefase!S23</f>
        <v>Japan</v>
      </c>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row>
    <row r="22" spans="2:134" ht="18">
      <c r="D22" s="110"/>
      <c r="E22" s="109"/>
      <c r="F22" s="109"/>
      <c r="G22" s="109"/>
      <c r="P22" s="4"/>
      <c r="Q22" s="4"/>
      <c r="R22" s="4"/>
      <c r="S22" s="4"/>
      <c r="T22" s="4"/>
      <c r="U22" s="201"/>
      <c r="V22" s="4"/>
      <c r="W22" s="4"/>
      <c r="X22" s="4"/>
      <c r="Y22" s="4"/>
      <c r="Z22" s="4"/>
      <c r="AA22" s="4"/>
      <c r="AB22" s="4"/>
      <c r="AC22" s="4"/>
      <c r="AD22" s="4"/>
      <c r="AE22" s="4"/>
      <c r="AF22" s="4">
        <v>11</v>
      </c>
      <c r="AG22" s="201" t="str">
        <f>Poulefase!O24&amp;'Extra Voorspellingen'!$AJ$4&amp;Poulefase!S24</f>
        <v>Ivoorkust vs Ecuador</v>
      </c>
      <c r="AH22" s="4">
        <f>Poulefase!U24</f>
        <v>0</v>
      </c>
      <c r="AI22" s="4">
        <f>Poulefase!V24</f>
        <v>0</v>
      </c>
      <c r="AJ22" s="4"/>
      <c r="AK22" s="4" t="str">
        <f t="shared" si="0"/>
        <v>0 - 0</v>
      </c>
      <c r="AL22" s="201" t="s">
        <v>1037</v>
      </c>
      <c r="AM22" s="201" t="s">
        <v>1052</v>
      </c>
      <c r="AN22" s="201" t="str">
        <f>Poulefase!O24</f>
        <v>Ivoorkust</v>
      </c>
      <c r="AO22" s="201" t="str">
        <f>Poulefase!S24</f>
        <v>Ecuador</v>
      </c>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row>
    <row r="23" spans="2:134" ht="18" customHeight="1">
      <c r="D23" s="114" t="s">
        <v>945</v>
      </c>
      <c r="E23" s="109"/>
      <c r="F23" s="142" t="s">
        <v>970</v>
      </c>
      <c r="H23" s="114" t="s">
        <v>962</v>
      </c>
      <c r="J23" s="113" t="s">
        <v>969</v>
      </c>
      <c r="K23" s="253" t="str">
        <f>IF(J25&lt;0,"Budget overschreden! 
Kies een ander tweede adoptieland of verwijder adoptieland 2 wanneer adoptieland 1 al vijf punten kost.","")</f>
        <v/>
      </c>
      <c r="L23" s="253"/>
      <c r="M23" s="253"/>
      <c r="P23" s="4"/>
      <c r="Q23" s="4"/>
      <c r="R23" s="4"/>
      <c r="S23" s="4"/>
      <c r="T23" s="4"/>
      <c r="U23" s="201"/>
      <c r="V23" s="4"/>
      <c r="W23" s="4"/>
      <c r="X23" s="4"/>
      <c r="Y23" s="4"/>
      <c r="Z23" s="4"/>
      <c r="AA23" s="4"/>
      <c r="AB23" s="4"/>
      <c r="AC23" s="4"/>
      <c r="AD23" s="4"/>
      <c r="AE23" s="4"/>
      <c r="AF23" s="4">
        <v>12</v>
      </c>
      <c r="AG23" s="201" t="str">
        <f>Poulefase!O25&amp;'Extra Voorspellingen'!$AJ$4&amp;Poulefase!S25</f>
        <v>Zweden vs Tunesië</v>
      </c>
      <c r="AH23" s="4">
        <f>Poulefase!U25</f>
        <v>0</v>
      </c>
      <c r="AI23" s="4">
        <f>Poulefase!V25</f>
        <v>0</v>
      </c>
      <c r="AJ23" s="4"/>
      <c r="AK23" s="4" t="str">
        <f t="shared" si="0"/>
        <v>0 - 0</v>
      </c>
      <c r="AL23" s="201" t="s">
        <v>1038</v>
      </c>
      <c r="AM23" s="201" t="s">
        <v>1053</v>
      </c>
      <c r="AN23" s="201" t="str">
        <f>Poulefase!O25</f>
        <v>Zweden</v>
      </c>
      <c r="AO23" s="201" t="str">
        <f>Poulefase!S25</f>
        <v>Tunesië</v>
      </c>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row>
    <row r="24" spans="2:134" ht="7.5" customHeight="1">
      <c r="D24" s="69"/>
      <c r="E24" s="102"/>
      <c r="F24" s="102"/>
      <c r="G24" s="102"/>
      <c r="H24" s="102"/>
      <c r="I24" s="102"/>
      <c r="J24" s="102"/>
      <c r="K24" s="253"/>
      <c r="L24" s="253"/>
      <c r="M24" s="253"/>
      <c r="N24" s="102"/>
      <c r="O24" s="102"/>
      <c r="P24" s="197"/>
      <c r="Q24" s="197"/>
      <c r="R24" s="4"/>
      <c r="S24" s="4"/>
      <c r="T24" s="4"/>
      <c r="U24" s="4"/>
      <c r="V24" s="4"/>
      <c r="W24" s="4"/>
      <c r="X24" s="4"/>
      <c r="Y24" s="4"/>
      <c r="Z24" s="4"/>
      <c r="AA24" s="4"/>
      <c r="AB24" s="4"/>
      <c r="AC24" s="4"/>
      <c r="AD24" s="4"/>
      <c r="AE24" s="4"/>
      <c r="AF24" s="4">
        <v>13</v>
      </c>
      <c r="AG24" s="201" t="str">
        <f>Poulefase!O26&amp;'Extra Voorspellingen'!$AJ$4&amp;Poulefase!S26</f>
        <v>Spanje vs Kaapverdië</v>
      </c>
      <c r="AH24" s="4">
        <f>Poulefase!U26</f>
        <v>0</v>
      </c>
      <c r="AI24" s="4">
        <f>Poulefase!V26</f>
        <v>0</v>
      </c>
      <c r="AJ24" s="4"/>
      <c r="AK24" s="4" t="str">
        <f t="shared" si="0"/>
        <v>0 - 0</v>
      </c>
      <c r="AL24" s="201" t="s">
        <v>1039</v>
      </c>
      <c r="AM24" s="201" t="s">
        <v>1069</v>
      </c>
      <c r="AN24" s="201" t="str">
        <f>Poulefase!O26</f>
        <v>Spanje</v>
      </c>
      <c r="AO24" s="201" t="str">
        <f>Poulefase!S26</f>
        <v>Kaapverdië</v>
      </c>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row>
    <row r="25" spans="2:134" ht="26.25" customHeight="1">
      <c r="D25" s="106" t="s">
        <v>946</v>
      </c>
      <c r="E25" s="109"/>
      <c r="F25" s="218"/>
      <c r="G25" s="225" t="s">
        <v>964</v>
      </c>
      <c r="H25" s="115" t="str">
        <f>IFERROR(VLOOKUP(F25,$AS$28:$AT$75,2,FALSE),"")</f>
        <v/>
      </c>
      <c r="J25" s="249">
        <f>IFERROR(5-SUM(H25:H26),"")</f>
        <v>5</v>
      </c>
      <c r="K25" s="253"/>
      <c r="L25" s="253"/>
      <c r="M25" s="253"/>
      <c r="N25" s="190"/>
      <c r="O25" s="190"/>
      <c r="P25" s="4"/>
      <c r="Q25" s="4"/>
      <c r="R25" s="4"/>
      <c r="S25" s="4"/>
      <c r="T25" s="4"/>
      <c r="U25" s="201"/>
      <c r="V25" s="4"/>
      <c r="W25" s="4"/>
      <c r="X25" s="4"/>
      <c r="Y25" s="4"/>
      <c r="Z25" s="4"/>
      <c r="AA25" s="4"/>
      <c r="AB25" s="4"/>
      <c r="AC25" s="4"/>
      <c r="AD25" s="4"/>
      <c r="AE25" s="4"/>
      <c r="AF25" s="4">
        <v>14</v>
      </c>
      <c r="AG25" s="201" t="str">
        <f>Poulefase!O27&amp;'Extra Voorspellingen'!$AJ$4&amp;Poulefase!S27</f>
        <v>België vs Egypte</v>
      </c>
      <c r="AH25" s="4">
        <f>Poulefase!U27</f>
        <v>0</v>
      </c>
      <c r="AI25" s="4">
        <f>Poulefase!V27</f>
        <v>0</v>
      </c>
      <c r="AJ25" s="4"/>
      <c r="AK25" s="4" t="str">
        <f t="shared" si="0"/>
        <v>0 - 0</v>
      </c>
      <c r="AL25" s="201" t="s">
        <v>1040</v>
      </c>
      <c r="AM25" s="201" t="s">
        <v>1054</v>
      </c>
      <c r="AN25" s="201" t="str">
        <f>Poulefase!O27</f>
        <v>België</v>
      </c>
      <c r="AO25" s="201" t="str">
        <f>Poulefase!S27</f>
        <v>Egypte</v>
      </c>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row>
    <row r="26" spans="2:134" ht="26.25" customHeight="1">
      <c r="D26" s="111" t="s">
        <v>947</v>
      </c>
      <c r="E26" s="109"/>
      <c r="F26" s="218"/>
      <c r="G26" s="225" t="s">
        <v>964</v>
      </c>
      <c r="H26" s="115" t="str">
        <f>IFERROR(VLOOKUP(F26,$AS$28:$AT$75,2,FALSE),"")</f>
        <v/>
      </c>
      <c r="J26" s="249"/>
      <c r="K26" s="253"/>
      <c r="L26" s="253"/>
      <c r="M26" s="253"/>
      <c r="N26" s="190"/>
      <c r="O26" s="190"/>
      <c r="P26" s="4"/>
      <c r="Q26" s="4"/>
      <c r="R26" s="4"/>
      <c r="S26" s="4"/>
      <c r="T26" s="4"/>
      <c r="U26" s="201"/>
      <c r="V26" s="4"/>
      <c r="W26" s="4"/>
      <c r="X26" s="4"/>
      <c r="Y26" s="4"/>
      <c r="Z26" s="4"/>
      <c r="AA26" s="4"/>
      <c r="AB26" s="4"/>
      <c r="AC26" s="4"/>
      <c r="AD26" s="4"/>
      <c r="AE26" s="4"/>
      <c r="AF26" s="4">
        <v>15</v>
      </c>
      <c r="AG26" s="201" t="str">
        <f>Poulefase!O28&amp;'Extra Voorspellingen'!$AJ$4&amp;Poulefase!S28</f>
        <v>Saoedi-Arabië vs Uruguay</v>
      </c>
      <c r="AH26" s="4">
        <f>Poulefase!U28</f>
        <v>0</v>
      </c>
      <c r="AI26" s="4">
        <f>Poulefase!V28</f>
        <v>0</v>
      </c>
      <c r="AJ26" s="4"/>
      <c r="AK26" s="4" t="str">
        <f t="shared" si="0"/>
        <v>0 - 0</v>
      </c>
      <c r="AL26" s="201" t="s">
        <v>1077</v>
      </c>
      <c r="AM26" s="201" t="s">
        <v>1055</v>
      </c>
      <c r="AN26" s="201" t="str">
        <f>Poulefase!O28</f>
        <v>Saoedi-Arabië</v>
      </c>
      <c r="AO26" s="201" t="str">
        <f>Poulefase!S28</f>
        <v>Uruguay</v>
      </c>
      <c r="AP26" s="4"/>
      <c r="AQ26" s="4"/>
      <c r="AR26" s="4"/>
      <c r="AS26" s="4"/>
      <c r="AT26" s="4"/>
      <c r="AU26" s="4"/>
      <c r="AV26" s="4"/>
      <c r="AW26" s="4"/>
      <c r="AX26" s="4"/>
      <c r="AY26" s="4"/>
      <c r="AZ26" s="192"/>
      <c r="BA26" s="192"/>
      <c r="BB26" s="192"/>
      <c r="BC26" s="192"/>
      <c r="BD26" s="192"/>
      <c r="BE26" s="192"/>
      <c r="BF26" s="192"/>
      <c r="BG26" s="192"/>
      <c r="BH26" s="192"/>
      <c r="BI26" s="192"/>
      <c r="BJ26" s="192"/>
      <c r="BK26" s="192"/>
      <c r="BL26" s="192"/>
      <c r="BM26" s="192"/>
      <c r="BN26" s="192"/>
      <c r="BO26" s="192"/>
      <c r="BP26" s="192"/>
      <c r="BQ26" s="192"/>
      <c r="BR26" s="192"/>
      <c r="BS26" s="192"/>
      <c r="BT26" s="192"/>
      <c r="BU26" s="192"/>
      <c r="BV26" s="192"/>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row>
    <row r="27" spans="2:134" ht="15.6" customHeight="1">
      <c r="D27" s="109"/>
      <c r="E27" s="109"/>
      <c r="F27" s="109"/>
      <c r="G27" s="109"/>
      <c r="K27" s="253"/>
      <c r="L27" s="253"/>
      <c r="M27" s="253"/>
      <c r="N27" s="190"/>
      <c r="O27" s="190"/>
      <c r="P27" s="4"/>
      <c r="Q27" s="4"/>
      <c r="R27" s="4"/>
      <c r="S27" s="4"/>
      <c r="T27" s="4"/>
      <c r="U27" s="4"/>
      <c r="V27" s="4"/>
      <c r="W27" s="4"/>
      <c r="X27" s="4"/>
      <c r="Y27" s="4"/>
      <c r="Z27" s="4"/>
      <c r="AA27" s="4"/>
      <c r="AB27" s="4"/>
      <c r="AC27" s="4"/>
      <c r="AD27" s="4"/>
      <c r="AE27" s="4"/>
      <c r="AF27" s="4">
        <v>16</v>
      </c>
      <c r="AG27" s="201" t="str">
        <f>Poulefase!O29&amp;'Extra Voorspellingen'!$AJ$4&amp;Poulefase!S29</f>
        <v>Iran vs Nieuw-Zeeland</v>
      </c>
      <c r="AH27" s="4">
        <f>Poulefase!U29</f>
        <v>0</v>
      </c>
      <c r="AI27" s="4">
        <f>Poulefase!V29</f>
        <v>0</v>
      </c>
      <c r="AJ27" s="4"/>
      <c r="AK27" s="4" t="str">
        <f t="shared" si="0"/>
        <v>0 - 0</v>
      </c>
      <c r="AL27" s="201" t="s">
        <v>1075</v>
      </c>
      <c r="AM27" s="201" t="s">
        <v>1073</v>
      </c>
      <c r="AN27" s="201" t="str">
        <f>Poulefase!O29</f>
        <v>Iran</v>
      </c>
      <c r="AO27" s="201" t="str">
        <f>Poulefase!S29</f>
        <v>Nieuw-Zeeland</v>
      </c>
      <c r="AP27" s="4"/>
      <c r="AQ27" s="4"/>
      <c r="AR27" s="4"/>
      <c r="AS27" s="200" t="s">
        <v>971</v>
      </c>
      <c r="AT27" s="4" t="s">
        <v>759</v>
      </c>
      <c r="AU27" s="4"/>
      <c r="AV27" s="4"/>
      <c r="AW27" s="4"/>
      <c r="AX27" s="4"/>
      <c r="AY27" s="4"/>
      <c r="AZ27" s="192" t="s">
        <v>757</v>
      </c>
      <c r="BA27" s="192"/>
      <c r="BB27" s="192"/>
      <c r="BC27" s="192"/>
      <c r="BD27" s="192"/>
      <c r="BE27" s="192"/>
      <c r="BF27" s="192"/>
      <c r="BG27" s="192"/>
      <c r="BH27" s="192"/>
      <c r="BI27" s="192"/>
      <c r="BJ27" s="192"/>
      <c r="BK27" s="192"/>
      <c r="BL27" s="192"/>
      <c r="BM27" s="192"/>
      <c r="BN27" s="192"/>
      <c r="BO27" s="192"/>
      <c r="BP27" s="192"/>
      <c r="BQ27" s="192"/>
      <c r="BR27" s="192"/>
      <c r="BS27" s="192"/>
      <c r="BT27" s="192"/>
      <c r="BU27" s="192"/>
      <c r="BV27" s="192"/>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row>
    <row r="28" spans="2:134" ht="16.8" customHeight="1">
      <c r="D28" s="104" t="s">
        <v>1097</v>
      </c>
      <c r="E28" s="109"/>
      <c r="F28" s="109"/>
      <c r="G28" s="109"/>
      <c r="K28" s="253"/>
      <c r="L28" s="253"/>
      <c r="M28" s="253"/>
      <c r="N28" s="190"/>
      <c r="O28" s="190"/>
      <c r="P28" s="4"/>
      <c r="Q28" s="4"/>
      <c r="R28" s="4"/>
      <c r="S28" s="4"/>
      <c r="T28" s="4"/>
      <c r="U28" s="4"/>
      <c r="V28" s="4"/>
      <c r="W28" s="4"/>
      <c r="X28" s="4"/>
      <c r="Y28" s="4"/>
      <c r="Z28" s="4"/>
      <c r="AA28" s="4"/>
      <c r="AB28" s="4"/>
      <c r="AC28" s="4"/>
      <c r="AD28" s="4"/>
      <c r="AE28" s="4"/>
      <c r="AF28" s="4">
        <v>17</v>
      </c>
      <c r="AG28" s="201" t="str">
        <f>Poulefase!O30&amp;'Extra Voorspellingen'!$AJ$4&amp;Poulefase!S30</f>
        <v>Oostenrijk vs Jordanië</v>
      </c>
      <c r="AH28" s="4">
        <f>Poulefase!U30</f>
        <v>0</v>
      </c>
      <c r="AI28" s="4">
        <f>Poulefase!V30</f>
        <v>0</v>
      </c>
      <c r="AJ28" s="4"/>
      <c r="AK28" s="4" t="str">
        <f t="shared" si="0"/>
        <v>0 - 0</v>
      </c>
      <c r="AL28" s="201" t="s">
        <v>1041</v>
      </c>
      <c r="AM28" s="201" t="s">
        <v>1056</v>
      </c>
      <c r="AN28" s="201" t="str">
        <f>Poulefase!O30</f>
        <v>Oostenrijk</v>
      </c>
      <c r="AO28" s="201" t="str">
        <f>Poulefase!S30</f>
        <v>Jordanië</v>
      </c>
      <c r="AP28" s="4"/>
      <c r="AQ28" s="4"/>
      <c r="AR28" s="4"/>
      <c r="AS28" s="201" t="s">
        <v>104</v>
      </c>
      <c r="AT28" s="4">
        <v>2</v>
      </c>
      <c r="AU28" s="4"/>
      <c r="AV28" s="4"/>
      <c r="AW28" s="4"/>
      <c r="AX28" s="4"/>
      <c r="AY28" s="4"/>
      <c r="AZ28" s="192"/>
      <c r="BA28" s="192"/>
      <c r="BB28" s="192"/>
      <c r="BC28" s="192"/>
      <c r="BD28" s="192"/>
      <c r="BE28" s="192"/>
      <c r="BF28" s="192"/>
      <c r="BG28" s="204" t="s">
        <v>949</v>
      </c>
      <c r="BH28" s="192"/>
      <c r="BI28" s="192"/>
      <c r="BJ28" s="192"/>
      <c r="BK28" s="192"/>
      <c r="BL28" s="192"/>
      <c r="BM28" s="192"/>
      <c r="BN28" s="192"/>
      <c r="BO28" s="192"/>
      <c r="BP28" s="192"/>
      <c r="BQ28" s="192"/>
      <c r="BR28" s="192"/>
      <c r="BS28" s="192"/>
      <c r="BT28" s="192"/>
      <c r="BU28" s="192"/>
      <c r="BV28" s="192"/>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row>
    <row r="29" spans="2:134" ht="7.5" customHeight="1">
      <c r="D29" s="103"/>
      <c r="E29" s="109"/>
      <c r="F29" s="109"/>
      <c r="G29" s="109"/>
      <c r="P29" s="4"/>
      <c r="Q29" s="4"/>
      <c r="R29" s="4"/>
      <c r="S29" s="4"/>
      <c r="T29" s="4"/>
      <c r="U29" s="4"/>
      <c r="V29" s="4"/>
      <c r="W29" s="4"/>
      <c r="X29" s="4"/>
      <c r="Y29" s="4"/>
      <c r="Z29" s="4"/>
      <c r="AA29" s="4"/>
      <c r="AB29" s="4"/>
      <c r="AC29" s="4"/>
      <c r="AD29" s="4"/>
      <c r="AE29" s="4"/>
      <c r="AF29" s="4">
        <v>18</v>
      </c>
      <c r="AG29" s="201" t="str">
        <f>Poulefase!O31&amp;'Extra Voorspellingen'!$AJ$4&amp;Poulefase!S31</f>
        <v>Frankrijk vs Senegal</v>
      </c>
      <c r="AH29" s="4">
        <f>Poulefase!U31</f>
        <v>0</v>
      </c>
      <c r="AI29" s="4">
        <f>Poulefase!V31</f>
        <v>0</v>
      </c>
      <c r="AJ29" s="4"/>
      <c r="AK29" s="4" t="str">
        <f t="shared" si="0"/>
        <v>0 - 0</v>
      </c>
      <c r="AL29" s="201" t="s">
        <v>1042</v>
      </c>
      <c r="AM29" s="201" t="s">
        <v>1057</v>
      </c>
      <c r="AN29" s="201" t="str">
        <f>Poulefase!O31</f>
        <v>Frankrijk</v>
      </c>
      <c r="AO29" s="201" t="str">
        <f>Poulefase!S31</f>
        <v>Senegal</v>
      </c>
      <c r="AP29" s="4"/>
      <c r="AQ29" s="4"/>
      <c r="AR29" s="4"/>
      <c r="AS29" s="201" t="s">
        <v>103</v>
      </c>
      <c r="AT29" s="4">
        <v>5</v>
      </c>
      <c r="AU29" s="4"/>
      <c r="AV29" s="4"/>
      <c r="AW29" s="4"/>
      <c r="AX29" s="4"/>
      <c r="AY29" s="4"/>
      <c r="AZ29" s="192"/>
      <c r="BA29" s="192" t="s">
        <v>759</v>
      </c>
      <c r="BB29" s="192" t="s">
        <v>58</v>
      </c>
      <c r="BC29" s="192" t="s">
        <v>759</v>
      </c>
      <c r="BD29" s="192" t="s">
        <v>759</v>
      </c>
      <c r="BE29" s="205" t="s">
        <v>759</v>
      </c>
      <c r="BF29" s="192"/>
      <c r="BG29" s="205">
        <v>6</v>
      </c>
      <c r="BH29" s="205">
        <f>COUNTIF(BE30:BE93,6)</f>
        <v>0</v>
      </c>
      <c r="BI29" s="192"/>
      <c r="BJ29" s="192"/>
      <c r="BK29" s="192"/>
      <c r="BL29" s="192"/>
      <c r="BM29" s="192"/>
      <c r="BN29" s="206" t="s">
        <v>746</v>
      </c>
      <c r="BO29" s="192"/>
      <c r="BP29" s="192"/>
      <c r="BQ29" s="192"/>
      <c r="BR29" s="192"/>
      <c r="BS29" s="192"/>
      <c r="BT29" s="192"/>
      <c r="BU29" s="192"/>
      <c r="BV29" s="192"/>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row>
    <row r="30" spans="2:134" ht="16.8">
      <c r="D30" s="104"/>
      <c r="E30" s="109"/>
      <c r="F30" s="109"/>
      <c r="G30" s="109"/>
      <c r="P30" s="4"/>
      <c r="Q30" s="4"/>
      <c r="R30" s="4"/>
      <c r="S30" s="4"/>
      <c r="T30" s="4"/>
      <c r="U30" s="4"/>
      <c r="V30" s="4"/>
      <c r="W30" s="4"/>
      <c r="X30" s="4"/>
      <c r="Y30" s="4"/>
      <c r="Z30" s="4"/>
      <c r="AA30" s="4"/>
      <c r="AB30" s="4"/>
      <c r="AC30" s="4"/>
      <c r="AD30" s="4"/>
      <c r="AE30" s="4"/>
      <c r="AF30" s="4">
        <v>19</v>
      </c>
      <c r="AG30" s="201" t="str">
        <f>Poulefase!O32&amp;'Extra Voorspellingen'!$AJ$4&amp;Poulefase!S32</f>
        <v>Irak vs Noorwegen</v>
      </c>
      <c r="AH30" s="4">
        <f>Poulefase!U32</f>
        <v>0</v>
      </c>
      <c r="AI30" s="4">
        <f>Poulefase!V32</f>
        <v>0</v>
      </c>
      <c r="AJ30" s="4"/>
      <c r="AK30" s="4" t="str">
        <f t="shared" si="0"/>
        <v>0 - 0</v>
      </c>
      <c r="AL30" s="201" t="s">
        <v>1074</v>
      </c>
      <c r="AM30" s="201" t="s">
        <v>1063</v>
      </c>
      <c r="AN30" s="4" t="str">
        <f>Poulefase!O32</f>
        <v>Irak</v>
      </c>
      <c r="AO30" s="4" t="str">
        <f>Poulefase!S32</f>
        <v>Noorwegen</v>
      </c>
      <c r="AP30" s="4"/>
      <c r="AQ30" s="4"/>
      <c r="AR30" s="4"/>
      <c r="AS30" s="201" t="s">
        <v>85</v>
      </c>
      <c r="AT30" s="4">
        <v>2</v>
      </c>
      <c r="AU30" s="4"/>
      <c r="AV30" s="4"/>
      <c r="AW30" s="4"/>
      <c r="AX30" s="4"/>
      <c r="AY30" s="4"/>
      <c r="AZ30" s="192"/>
      <c r="BA30" s="207" t="e" vm="25">
        <v>#VALUE!</v>
      </c>
      <c r="BB30" s="207">
        <v>10</v>
      </c>
      <c r="BC30" s="208" t="s">
        <v>36</v>
      </c>
      <c r="BD30" s="209">
        <v>5.5</v>
      </c>
      <c r="BE30" s="205">
        <v>5</v>
      </c>
      <c r="BF30" s="192"/>
      <c r="BG30" s="205">
        <v>5</v>
      </c>
      <c r="BH30" s="205">
        <f>COUNTIF(BE30:BE93,5)</f>
        <v>7</v>
      </c>
      <c r="BI30" s="192"/>
      <c r="BJ30" s="192"/>
      <c r="BK30" s="192"/>
      <c r="BL30" s="192"/>
      <c r="BM30" s="192"/>
      <c r="BN30" s="210"/>
      <c r="BO30" s="192"/>
      <c r="BP30" s="192"/>
      <c r="BQ30" s="192"/>
      <c r="BR30" s="192"/>
      <c r="BS30" s="192"/>
      <c r="BT30" s="192"/>
      <c r="BU30" s="192"/>
      <c r="BV30" s="192"/>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row>
    <row r="31" spans="2:134" ht="17.399999999999999" thickBot="1">
      <c r="D31" s="104"/>
      <c r="E31" s="109"/>
      <c r="F31" s="109"/>
      <c r="G31" s="109"/>
      <c r="P31" s="4"/>
      <c r="Q31" s="4"/>
      <c r="R31" s="4"/>
      <c r="S31" s="4"/>
      <c r="T31" s="4"/>
      <c r="U31" s="4"/>
      <c r="V31" s="4"/>
      <c r="W31" s="4"/>
      <c r="X31" s="4"/>
      <c r="Y31" s="4"/>
      <c r="Z31" s="4"/>
      <c r="AA31" s="4"/>
      <c r="AB31" s="4"/>
      <c r="AC31" s="4"/>
      <c r="AD31" s="4"/>
      <c r="AE31" s="4"/>
      <c r="AF31" s="4">
        <v>20</v>
      </c>
      <c r="AG31" s="201" t="str">
        <f>Poulefase!O33&amp;'Extra Voorspellingen'!$AJ$4&amp;Poulefase!S33</f>
        <v>Argentinië vs Algerije</v>
      </c>
      <c r="AH31" s="4">
        <f>Poulefase!U33</f>
        <v>0</v>
      </c>
      <c r="AI31" s="4">
        <f>Poulefase!V33</f>
        <v>0</v>
      </c>
      <c r="AJ31" s="4"/>
      <c r="AK31" s="4" t="str">
        <f t="shared" si="0"/>
        <v>0 - 0</v>
      </c>
      <c r="AL31" s="201" t="s">
        <v>1043</v>
      </c>
      <c r="AM31" s="201" t="s">
        <v>1058</v>
      </c>
      <c r="AN31" s="4" t="str">
        <f>Poulefase!O33</f>
        <v>Argentinië</v>
      </c>
      <c r="AO31" s="4" t="str">
        <f>Poulefase!S33</f>
        <v>Algerije</v>
      </c>
      <c r="AP31" s="4"/>
      <c r="AQ31" s="4"/>
      <c r="AR31" s="4"/>
      <c r="AS31" s="201" t="s">
        <v>38</v>
      </c>
      <c r="AT31" s="4">
        <v>4</v>
      </c>
      <c r="AU31" s="4"/>
      <c r="AV31" s="4"/>
      <c r="AW31" s="4"/>
      <c r="AX31" s="4"/>
      <c r="AY31" s="4"/>
      <c r="AZ31" s="192"/>
      <c r="BA31" s="207" t="e" vm="43">
        <v>#VALUE!</v>
      </c>
      <c r="BB31" s="207">
        <v>10</v>
      </c>
      <c r="BC31" s="208" t="s">
        <v>32</v>
      </c>
      <c r="BD31" s="209">
        <v>6.5</v>
      </c>
      <c r="BE31" s="205">
        <v>5</v>
      </c>
      <c r="BF31" s="192"/>
      <c r="BG31" s="205">
        <v>4</v>
      </c>
      <c r="BH31" s="205">
        <f>COUNTIF(BE30:BE94,4)</f>
        <v>3</v>
      </c>
      <c r="BI31" s="192"/>
      <c r="BJ31" s="192"/>
      <c r="BK31" s="192"/>
      <c r="BL31" s="192"/>
      <c r="BM31" s="192"/>
      <c r="BN31" s="211" t="s">
        <v>747</v>
      </c>
      <c r="BO31" s="211" t="s">
        <v>748</v>
      </c>
      <c r="BP31" s="211" t="s">
        <v>749</v>
      </c>
      <c r="BQ31" s="211" t="s">
        <v>750</v>
      </c>
      <c r="BR31" s="192"/>
      <c r="BS31" s="192"/>
      <c r="BT31" s="192"/>
      <c r="BU31" s="192"/>
      <c r="BV31" s="192"/>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row>
    <row r="32" spans="2:134" ht="19.5" customHeight="1" thickBot="1">
      <c r="D32" s="104"/>
      <c r="E32" s="109"/>
      <c r="F32" s="109"/>
      <c r="G32" s="109"/>
      <c r="P32" s="4"/>
      <c r="Q32" s="4"/>
      <c r="R32" s="4"/>
      <c r="S32" s="4"/>
      <c r="T32" s="4"/>
      <c r="U32" s="4"/>
      <c r="V32" s="4"/>
      <c r="W32" s="4"/>
      <c r="X32" s="4"/>
      <c r="Y32" s="4"/>
      <c r="Z32" s="4"/>
      <c r="AA32" s="4"/>
      <c r="AB32" s="4"/>
      <c r="AC32" s="4"/>
      <c r="AD32" s="4"/>
      <c r="AE32" s="4"/>
      <c r="AF32" s="4">
        <v>21</v>
      </c>
      <c r="AG32" s="201" t="str">
        <f>Poulefase!O34&amp;'Extra Voorspellingen'!$AJ$4&amp;Poulefase!S34</f>
        <v>Portugal vs DR Congo</v>
      </c>
      <c r="AH32" s="4">
        <f>Poulefase!U34</f>
        <v>0</v>
      </c>
      <c r="AI32" s="4">
        <f>Poulefase!V34</f>
        <v>0</v>
      </c>
      <c r="AJ32" s="4"/>
      <c r="AK32" s="4" t="str">
        <f t="shared" si="0"/>
        <v>0 - 0</v>
      </c>
      <c r="AL32" s="201" t="s">
        <v>1044</v>
      </c>
      <c r="AM32" s="201" t="s">
        <v>1059</v>
      </c>
      <c r="AN32" s="4" t="str">
        <f>Poulefase!O34</f>
        <v>Portugal</v>
      </c>
      <c r="AO32" s="4" t="str">
        <f>Poulefase!S34</f>
        <v>DR Congo</v>
      </c>
      <c r="AP32" s="4"/>
      <c r="AQ32" s="4"/>
      <c r="AR32" s="4"/>
      <c r="AS32" s="201" t="s">
        <v>1080</v>
      </c>
      <c r="AT32" s="4">
        <v>4</v>
      </c>
      <c r="AU32" s="4"/>
      <c r="AV32" s="4"/>
      <c r="AW32" s="4"/>
      <c r="AX32" s="4"/>
      <c r="AY32" s="4"/>
      <c r="AZ32" s="192"/>
      <c r="BA32" s="207" t="e" vm="13">
        <v>#VALUE!</v>
      </c>
      <c r="BB32" s="207">
        <v>10</v>
      </c>
      <c r="BC32" s="208" t="s">
        <v>87</v>
      </c>
      <c r="BD32" s="209">
        <v>9</v>
      </c>
      <c r="BE32" s="205">
        <v>5</v>
      </c>
      <c r="BF32" s="192"/>
      <c r="BG32" s="205">
        <v>3</v>
      </c>
      <c r="BH32" s="205">
        <f>COUNTIF(BE30:BE94,3)</f>
        <v>18</v>
      </c>
      <c r="BI32" s="192"/>
      <c r="BJ32" s="192"/>
      <c r="BK32" s="192"/>
      <c r="BL32" s="192"/>
      <c r="BM32" s="192"/>
      <c r="BN32" s="212" t="s">
        <v>78</v>
      </c>
      <c r="BO32" s="212" t="s">
        <v>39</v>
      </c>
      <c r="BP32" s="212" t="s">
        <v>102</v>
      </c>
      <c r="BQ32" s="212" t="s">
        <v>100</v>
      </c>
      <c r="BR32" s="192"/>
      <c r="BS32" s="192"/>
      <c r="BT32" s="192"/>
      <c r="BU32" s="192"/>
      <c r="BV32" s="192"/>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row>
    <row r="33" spans="4:134" ht="19.5" customHeight="1" thickBot="1">
      <c r="D33" s="103"/>
      <c r="E33" s="109"/>
      <c r="F33" s="109"/>
      <c r="G33" s="109"/>
      <c r="K33" s="155"/>
      <c r="O33" s="136"/>
      <c r="P33" s="4"/>
      <c r="Q33" s="4"/>
      <c r="R33" s="4"/>
      <c r="S33" s="4"/>
      <c r="T33" s="4"/>
      <c r="U33" s="4"/>
      <c r="V33" s="4"/>
      <c r="W33" s="4"/>
      <c r="X33" s="4"/>
      <c r="Y33" s="4"/>
      <c r="Z33" s="4"/>
      <c r="AA33" s="4"/>
      <c r="AB33" s="4"/>
      <c r="AC33" s="4"/>
      <c r="AD33" s="4"/>
      <c r="AE33" s="4"/>
      <c r="AF33" s="4">
        <v>22</v>
      </c>
      <c r="AG33" s="201" t="str">
        <f>Poulefase!O35&amp;'Extra Voorspellingen'!$AJ$4&amp;Poulefase!S35</f>
        <v>Engeland vs Kroatië</v>
      </c>
      <c r="AH33" s="4">
        <f>Poulefase!U35</f>
        <v>0</v>
      </c>
      <c r="AI33" s="4">
        <f>Poulefase!V35</f>
        <v>0</v>
      </c>
      <c r="AJ33" s="4"/>
      <c r="AK33" s="4" t="str">
        <f t="shared" si="0"/>
        <v>0 - 0</v>
      </c>
      <c r="AL33" s="201" t="s">
        <v>1045</v>
      </c>
      <c r="AM33" s="201" t="s">
        <v>1060</v>
      </c>
      <c r="AN33" s="4" t="str">
        <f>Poulefase!O35</f>
        <v>Engeland</v>
      </c>
      <c r="AO33" s="4" t="str">
        <f>Poulefase!S35</f>
        <v>Kroatië</v>
      </c>
      <c r="AP33" s="4"/>
      <c r="AQ33" s="4"/>
      <c r="AR33" s="4"/>
      <c r="AS33" s="201" t="s">
        <v>87</v>
      </c>
      <c r="AT33" s="4">
        <v>5</v>
      </c>
      <c r="AU33" s="4"/>
      <c r="AV33" s="4"/>
      <c r="AW33" s="4"/>
      <c r="AX33" s="4"/>
      <c r="AY33" s="4"/>
      <c r="AZ33" s="192"/>
      <c r="BA33" s="207" t="e" vm="35">
        <v>#VALUE!</v>
      </c>
      <c r="BB33" s="207">
        <v>10</v>
      </c>
      <c r="BC33" s="208" t="s">
        <v>34</v>
      </c>
      <c r="BD33" s="209">
        <v>9</v>
      </c>
      <c r="BE33" s="205">
        <v>5</v>
      </c>
      <c r="BF33" s="192"/>
      <c r="BG33" s="205">
        <v>2</v>
      </c>
      <c r="BH33" s="205">
        <f>COUNTIF(BE30:BE94,2)</f>
        <v>10</v>
      </c>
      <c r="BI33" s="192"/>
      <c r="BJ33" s="192"/>
      <c r="BK33" s="192"/>
      <c r="BL33" s="192"/>
      <c r="BM33" s="192"/>
      <c r="BN33" s="212" t="s">
        <v>83</v>
      </c>
      <c r="BO33" s="212" t="s">
        <v>88</v>
      </c>
      <c r="BP33" s="212" t="s">
        <v>106</v>
      </c>
      <c r="BQ33" s="212" t="s">
        <v>95</v>
      </c>
      <c r="BR33" s="192"/>
      <c r="BS33" s="192"/>
      <c r="BT33" s="192"/>
      <c r="BU33" s="192"/>
      <c r="BV33" s="192"/>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row>
    <row r="34" spans="4:134" ht="19.5" customHeight="1" thickBot="1">
      <c r="D34" s="103"/>
      <c r="E34" s="109"/>
      <c r="F34" s="109"/>
      <c r="G34" s="109"/>
      <c r="K34" s="155"/>
      <c r="O34" s="136"/>
      <c r="P34" s="4"/>
      <c r="Q34" s="4"/>
      <c r="R34" s="4"/>
      <c r="S34" s="4"/>
      <c r="T34" s="4"/>
      <c r="U34" s="4"/>
      <c r="V34" s="4"/>
      <c r="W34" s="4"/>
      <c r="X34" s="4"/>
      <c r="Y34" s="4"/>
      <c r="Z34" s="4"/>
      <c r="AA34" s="4"/>
      <c r="AB34" s="4"/>
      <c r="AC34" s="4"/>
      <c r="AD34" s="4"/>
      <c r="AE34" s="4"/>
      <c r="AF34" s="4">
        <v>23</v>
      </c>
      <c r="AG34" s="201" t="str">
        <f>Poulefase!O36&amp;'Extra Voorspellingen'!$AJ$4&amp;Poulefase!S36</f>
        <v>Ghana vs Panama</v>
      </c>
      <c r="AH34" s="4">
        <f>Poulefase!U36</f>
        <v>0</v>
      </c>
      <c r="AI34" s="4">
        <f>Poulefase!V36</f>
        <v>0</v>
      </c>
      <c r="AJ34" s="4"/>
      <c r="AK34" s="4" t="str">
        <f t="shared" si="0"/>
        <v>0 - 0</v>
      </c>
      <c r="AL34" s="201" t="s">
        <v>1046</v>
      </c>
      <c r="AM34" s="201" t="s">
        <v>1035</v>
      </c>
      <c r="AN34" s="4" t="str">
        <f>Poulefase!O36</f>
        <v>Ghana</v>
      </c>
      <c r="AO34" s="4" t="str">
        <f>Poulefase!S36</f>
        <v>Panama</v>
      </c>
      <c r="AP34" s="4"/>
      <c r="AQ34" s="4"/>
      <c r="AR34" s="4"/>
      <c r="AS34" s="201" t="s">
        <v>82</v>
      </c>
      <c r="AT34" s="4">
        <v>2</v>
      </c>
      <c r="AU34" s="4"/>
      <c r="AV34" s="4"/>
      <c r="AW34" s="4"/>
      <c r="AX34" s="4"/>
      <c r="AY34" s="4"/>
      <c r="AZ34" s="192"/>
      <c r="BA34" s="207" t="e" vm="39">
        <v>#VALUE!</v>
      </c>
      <c r="BB34" s="207">
        <v>10</v>
      </c>
      <c r="BC34" s="208" t="s">
        <v>103</v>
      </c>
      <c r="BD34" s="209">
        <v>9</v>
      </c>
      <c r="BE34" s="205">
        <v>5</v>
      </c>
      <c r="BF34" s="192"/>
      <c r="BG34" s="205">
        <v>1</v>
      </c>
      <c r="BH34" s="205">
        <f>COUNTIF(BE30:BE94,1)</f>
        <v>1</v>
      </c>
      <c r="BI34" s="192"/>
      <c r="BJ34" s="192"/>
      <c r="BK34" s="192"/>
      <c r="BL34" s="192"/>
      <c r="BM34" s="192"/>
      <c r="BN34" s="212" t="s">
        <v>82</v>
      </c>
      <c r="BO34" s="212" t="s">
        <v>108</v>
      </c>
      <c r="BP34" s="212" t="s">
        <v>118</v>
      </c>
      <c r="BQ34" s="212" t="s">
        <v>105</v>
      </c>
      <c r="BR34" s="192"/>
      <c r="BS34" s="192"/>
      <c r="BT34" s="192"/>
      <c r="BU34" s="192"/>
      <c r="BV34" s="192"/>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row>
    <row r="35" spans="4:134" ht="19.5" customHeight="1" thickBot="1">
      <c r="D35" s="103"/>
      <c r="E35" s="109"/>
      <c r="F35" s="109"/>
      <c r="G35" s="109"/>
      <c r="K35" s="155"/>
      <c r="O35" s="136"/>
      <c r="P35" s="4"/>
      <c r="Q35" s="4"/>
      <c r="R35" s="4"/>
      <c r="S35" s="4"/>
      <c r="T35" s="4"/>
      <c r="U35" s="4"/>
      <c r="V35" s="4"/>
      <c r="W35" s="4"/>
      <c r="X35" s="4"/>
      <c r="Y35" s="4"/>
      <c r="Z35" s="4"/>
      <c r="AA35" s="4"/>
      <c r="AB35" s="4"/>
      <c r="AC35" s="4"/>
      <c r="AD35" s="4"/>
      <c r="AE35" s="4"/>
      <c r="AF35" s="4">
        <v>24</v>
      </c>
      <c r="AG35" s="201" t="str">
        <f>Poulefase!O37&amp;'Extra Voorspellingen'!$AJ$4&amp;Poulefase!S37</f>
        <v>Oezbekistan vs Colombia</v>
      </c>
      <c r="AH35" s="4">
        <f>Poulefase!U37</f>
        <v>0</v>
      </c>
      <c r="AI35" s="4">
        <f>Poulefase!V37</f>
        <v>0</v>
      </c>
      <c r="AJ35" s="4"/>
      <c r="AK35" s="4" t="str">
        <f t="shared" si="0"/>
        <v>0 - 0</v>
      </c>
      <c r="AL35" s="201" t="s">
        <v>1047</v>
      </c>
      <c r="AM35" s="201" t="s">
        <v>1061</v>
      </c>
      <c r="AN35" s="4" t="str">
        <f>Poulefase!O37</f>
        <v>Oezbekistan</v>
      </c>
      <c r="AO35" s="4" t="str">
        <f>Poulefase!S37</f>
        <v>Colombia</v>
      </c>
      <c r="AP35" s="4"/>
      <c r="AQ35" s="4"/>
      <c r="AR35" s="4"/>
      <c r="AS35" s="201" t="s">
        <v>108</v>
      </c>
      <c r="AT35" s="4">
        <v>3</v>
      </c>
      <c r="AU35" s="4"/>
      <c r="AV35" s="4"/>
      <c r="AW35" s="4"/>
      <c r="AX35" s="4"/>
      <c r="AY35" s="4"/>
      <c r="AZ35" s="192"/>
      <c r="BA35" s="207" t="e" vm="41">
        <v>#VALUE!</v>
      </c>
      <c r="BB35" s="207">
        <v>10</v>
      </c>
      <c r="BC35" s="208" t="s">
        <v>42</v>
      </c>
      <c r="BD35" s="209">
        <v>12</v>
      </c>
      <c r="BE35" s="205">
        <v>5</v>
      </c>
      <c r="BF35" s="192"/>
      <c r="BG35" s="205">
        <v>0</v>
      </c>
      <c r="BH35" s="205">
        <f>COUNTIF(M68:M182,0)</f>
        <v>0</v>
      </c>
      <c r="BI35" s="192"/>
      <c r="BJ35" s="192"/>
      <c r="BK35" s="192"/>
      <c r="BL35" s="192"/>
      <c r="BM35" s="192"/>
      <c r="BN35" s="212" t="s">
        <v>36</v>
      </c>
      <c r="BO35" s="212" t="s">
        <v>97</v>
      </c>
      <c r="BP35" s="212" t="s">
        <v>104</v>
      </c>
      <c r="BQ35" s="212" t="s">
        <v>90</v>
      </c>
      <c r="BR35" s="192"/>
      <c r="BS35" s="192"/>
      <c r="BT35" s="192"/>
      <c r="BU35" s="192"/>
      <c r="BV35" s="192"/>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row>
    <row r="36" spans="4:134" ht="19.5" customHeight="1" thickBot="1">
      <c r="D36" s="103"/>
      <c r="E36" s="109"/>
      <c r="F36" s="109"/>
      <c r="G36" s="109"/>
      <c r="K36" s="155"/>
      <c r="O36" s="136"/>
      <c r="P36" s="4"/>
      <c r="Q36" s="4"/>
      <c r="R36" s="4"/>
      <c r="S36" s="4"/>
      <c r="T36" s="4"/>
      <c r="U36" s="4"/>
      <c r="V36" s="4"/>
      <c r="W36" s="4"/>
      <c r="X36" s="4"/>
      <c r="Y36" s="4"/>
      <c r="Z36" s="4"/>
      <c r="AA36" s="4"/>
      <c r="AB36" s="4"/>
      <c r="AC36" s="4"/>
      <c r="AD36" s="4"/>
      <c r="AE36" s="4"/>
      <c r="AF36" s="4"/>
      <c r="AG36" s="213" t="s">
        <v>983</v>
      </c>
      <c r="AH36" s="4">
        <f>Poulefase!U38</f>
        <v>0</v>
      </c>
      <c r="AI36" s="4">
        <f>Poulefase!V38</f>
        <v>0</v>
      </c>
      <c r="AJ36" s="4"/>
      <c r="AK36" s="4" t="str">
        <f t="shared" si="0"/>
        <v>0 - 0</v>
      </c>
      <c r="AL36" s="201"/>
      <c r="AM36" s="4"/>
      <c r="AN36" s="4"/>
      <c r="AO36" s="4"/>
      <c r="AP36" s="4"/>
      <c r="AQ36" s="4"/>
      <c r="AR36" s="4"/>
      <c r="AS36" s="201" t="s">
        <v>90</v>
      </c>
      <c r="AT36" s="4">
        <v>1</v>
      </c>
      <c r="AU36" s="4"/>
      <c r="AV36" s="4"/>
      <c r="AW36" s="4"/>
      <c r="AX36" s="4"/>
      <c r="AY36" s="4"/>
      <c r="AZ36" s="192"/>
      <c r="BA36" s="207" t="e" vm="17">
        <v>#VALUE!</v>
      </c>
      <c r="BB36" s="207">
        <v>10</v>
      </c>
      <c r="BC36" s="208" t="s">
        <v>37</v>
      </c>
      <c r="BD36" s="209">
        <v>13</v>
      </c>
      <c r="BE36" s="205">
        <v>5</v>
      </c>
      <c r="BF36" s="192"/>
      <c r="BG36" s="205"/>
      <c r="BH36" s="205"/>
      <c r="BI36" s="192"/>
      <c r="BJ36" s="192"/>
      <c r="BK36" s="192"/>
      <c r="BL36" s="192"/>
      <c r="BM36" s="192"/>
      <c r="BN36" s="212" t="s">
        <v>103</v>
      </c>
      <c r="BO36" s="212" t="s">
        <v>41</v>
      </c>
      <c r="BP36" s="212" t="s">
        <v>46</v>
      </c>
      <c r="BQ36" s="212" t="s">
        <v>89</v>
      </c>
      <c r="BR36" s="192"/>
      <c r="BS36" s="192"/>
      <c r="BT36" s="192"/>
      <c r="BU36" s="192"/>
      <c r="BV36" s="192"/>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row>
    <row r="37" spans="4:134" ht="19.5" customHeight="1" thickBot="1">
      <c r="D37" s="103"/>
      <c r="E37" s="109"/>
      <c r="G37" s="109"/>
      <c r="K37" s="155"/>
      <c r="O37" s="136"/>
      <c r="P37" s="4"/>
      <c r="Q37" s="4"/>
      <c r="R37" s="4"/>
      <c r="S37" s="4"/>
      <c r="T37" s="4"/>
      <c r="U37" s="4"/>
      <c r="V37" s="4"/>
      <c r="W37" s="4"/>
      <c r="X37" s="4"/>
      <c r="Y37" s="4"/>
      <c r="Z37" s="4"/>
      <c r="AA37" s="4"/>
      <c r="AB37" s="4"/>
      <c r="AC37" s="4"/>
      <c r="AD37" s="4"/>
      <c r="AE37" s="4"/>
      <c r="AF37" s="4">
        <v>25</v>
      </c>
      <c r="AG37" s="201" t="str">
        <f>Poulefase!O39&amp;'Extra Voorspellingen'!$AJ$4&amp;Poulefase!S39</f>
        <v>Tsjechië vs Zuid-Afrika</v>
      </c>
      <c r="AH37" s="4">
        <f>Poulefase!U39</f>
        <v>0</v>
      </c>
      <c r="AI37" s="4">
        <f>Poulefase!V39</f>
        <v>0</v>
      </c>
      <c r="AJ37" s="4"/>
      <c r="AK37" s="4" t="str">
        <f t="shared" si="0"/>
        <v>0 - 0</v>
      </c>
      <c r="AL37" s="201" t="s">
        <v>1064</v>
      </c>
      <c r="AM37" s="201" t="s">
        <v>1068</v>
      </c>
      <c r="AN37" s="4" t="str">
        <f>Poulefase!O39</f>
        <v>Tsjechië</v>
      </c>
      <c r="AO37" s="4" t="str">
        <f>Poulefase!S39</f>
        <v>Zuid-Afrika</v>
      </c>
      <c r="AP37" s="4"/>
      <c r="AQ37" s="4"/>
      <c r="AR37" s="4"/>
      <c r="AS37" s="201" t="s">
        <v>1079</v>
      </c>
      <c r="AT37" s="4">
        <v>1</v>
      </c>
      <c r="AU37" s="4"/>
      <c r="AV37" s="4"/>
      <c r="AW37" s="4"/>
      <c r="AX37" s="4"/>
      <c r="AY37" s="4"/>
      <c r="AZ37" s="192"/>
      <c r="BA37" s="207" t="e" vm="19">
        <v>#VALUE!</v>
      </c>
      <c r="BB37" s="207">
        <v>10</v>
      </c>
      <c r="BC37" s="208" t="s">
        <v>31</v>
      </c>
      <c r="BD37" s="209">
        <v>21</v>
      </c>
      <c r="BE37" s="205">
        <v>4</v>
      </c>
      <c r="BF37" s="192"/>
      <c r="BG37" s="192"/>
      <c r="BH37" s="192"/>
      <c r="BI37" s="192"/>
      <c r="BJ37" s="192"/>
      <c r="BK37" s="192"/>
      <c r="BL37" s="192"/>
      <c r="BM37" s="192"/>
      <c r="BN37" s="212" t="s">
        <v>34</v>
      </c>
      <c r="BO37" s="212" t="s">
        <v>91</v>
      </c>
      <c r="BP37" s="212" t="s">
        <v>84</v>
      </c>
      <c r="BQ37" s="212" t="s">
        <v>99</v>
      </c>
      <c r="BR37" s="192"/>
      <c r="BS37" s="192"/>
      <c r="BT37" s="192"/>
      <c r="BU37" s="192"/>
      <c r="BV37" s="192"/>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row>
    <row r="38" spans="4:134" ht="19.5" customHeight="1" thickBot="1">
      <c r="D38" s="103"/>
      <c r="E38" s="109"/>
      <c r="F38" s="109"/>
      <c r="G38" s="109"/>
      <c r="K38" s="155"/>
      <c r="O38" s="136"/>
      <c r="P38" s="4"/>
      <c r="Q38" s="4"/>
      <c r="R38" s="4"/>
      <c r="S38" s="4"/>
      <c r="T38" s="4"/>
      <c r="U38" s="4"/>
      <c r="V38" s="4"/>
      <c r="W38" s="4"/>
      <c r="X38" s="4"/>
      <c r="Y38" s="4"/>
      <c r="Z38" s="4"/>
      <c r="AA38" s="4"/>
      <c r="AB38" s="4"/>
      <c r="AC38" s="4"/>
      <c r="AD38" s="4"/>
      <c r="AE38" s="4"/>
      <c r="AF38" s="4">
        <v>26</v>
      </c>
      <c r="AG38" s="201" t="str">
        <f>Poulefase!O40&amp;'Extra Voorspellingen'!$AJ$4&amp;Poulefase!S40</f>
        <v>Zwitserland vs Bosnië-Herzegovina</v>
      </c>
      <c r="AH38" s="4">
        <f>Poulefase!U40</f>
        <v>0</v>
      </c>
      <c r="AI38" s="4">
        <f>Poulefase!V40</f>
        <v>0</v>
      </c>
      <c r="AJ38" s="4"/>
      <c r="AK38" s="4" t="str">
        <f t="shared" si="0"/>
        <v>0 - 0</v>
      </c>
      <c r="AL38" s="201" t="s">
        <v>1048</v>
      </c>
      <c r="AM38" s="201" t="s">
        <v>1078</v>
      </c>
      <c r="AN38" s="4" t="str">
        <f>Poulefase!O40</f>
        <v>Zwitserland</v>
      </c>
      <c r="AO38" s="4" t="str">
        <f>Poulefase!S40</f>
        <v>Bosnië-Herzegovina</v>
      </c>
      <c r="AP38" s="4"/>
      <c r="AQ38" s="4"/>
      <c r="AR38" s="4"/>
      <c r="AS38" s="201" t="s">
        <v>37</v>
      </c>
      <c r="AT38" s="4">
        <v>5</v>
      </c>
      <c r="AU38" s="4"/>
      <c r="AV38" s="4"/>
      <c r="AW38" s="4"/>
      <c r="AX38" s="4"/>
      <c r="AY38" s="4"/>
      <c r="AZ38" s="192"/>
      <c r="BA38" s="207" t="e" vm="38">
        <v>#VALUE!</v>
      </c>
      <c r="BB38" s="207">
        <v>6</v>
      </c>
      <c r="BC38" s="208" t="s">
        <v>102</v>
      </c>
      <c r="BD38" s="209">
        <v>29</v>
      </c>
      <c r="BE38" s="205">
        <v>3</v>
      </c>
      <c r="BF38" s="192"/>
      <c r="BG38" s="192"/>
      <c r="BH38" s="192"/>
      <c r="BI38" s="192"/>
      <c r="BJ38" s="192"/>
      <c r="BK38" s="192"/>
      <c r="BL38" s="192"/>
      <c r="BM38" s="192"/>
      <c r="BN38" s="212" t="s">
        <v>32</v>
      </c>
      <c r="BO38" s="212" t="s">
        <v>101</v>
      </c>
      <c r="BP38" s="212" t="s">
        <v>94</v>
      </c>
      <c r="BQ38" s="212" t="s">
        <v>751</v>
      </c>
      <c r="BR38" s="192"/>
      <c r="BS38" s="192"/>
      <c r="BT38" s="192"/>
      <c r="BU38" s="192"/>
      <c r="BV38" s="192"/>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row>
    <row r="39" spans="4:134" ht="19.5" customHeight="1" thickBot="1">
      <c r="D39" s="103"/>
      <c r="E39" s="109"/>
      <c r="F39" s="109"/>
      <c r="G39" s="109"/>
      <c r="K39" s="155"/>
      <c r="O39" s="136"/>
      <c r="P39" s="4"/>
      <c r="Q39" s="4"/>
      <c r="R39" s="4"/>
      <c r="S39" s="4"/>
      <c r="T39" s="4"/>
      <c r="U39" s="4"/>
      <c r="V39" s="4"/>
      <c r="W39" s="4"/>
      <c r="X39" s="4"/>
      <c r="Y39" s="4"/>
      <c r="Z39" s="4"/>
      <c r="AA39" s="4"/>
      <c r="AB39" s="4"/>
      <c r="AC39" s="4"/>
      <c r="AD39" s="4"/>
      <c r="AE39" s="4"/>
      <c r="AF39" s="4">
        <v>27</v>
      </c>
      <c r="AG39" s="201" t="str">
        <f>Poulefase!O41&amp;'Extra Voorspellingen'!$AJ$4&amp;Poulefase!S41</f>
        <v>Canada vs Qatar</v>
      </c>
      <c r="AH39" s="4">
        <f>Poulefase!U41</f>
        <v>0</v>
      </c>
      <c r="AI39" s="4">
        <f>Poulefase!V41</f>
        <v>0</v>
      </c>
      <c r="AJ39" s="4"/>
      <c r="AK39" s="4" t="str">
        <f t="shared" si="0"/>
        <v>0 - 0</v>
      </c>
      <c r="AL39" s="201" t="s">
        <v>1032</v>
      </c>
      <c r="AM39" s="201" t="s">
        <v>1067</v>
      </c>
      <c r="AN39" s="4" t="str">
        <f>Poulefase!O41</f>
        <v>Canada</v>
      </c>
      <c r="AO39" s="4" t="str">
        <f>Poulefase!S41</f>
        <v>Qatar</v>
      </c>
      <c r="AP39" s="4"/>
      <c r="AQ39" s="4"/>
      <c r="AR39" s="4"/>
      <c r="AS39" s="201" t="s">
        <v>93</v>
      </c>
      <c r="AT39" s="4">
        <v>2</v>
      </c>
      <c r="AU39" s="4"/>
      <c r="AV39" s="4"/>
      <c r="AW39" s="4"/>
      <c r="AX39" s="4"/>
      <c r="AY39" s="4"/>
      <c r="AZ39" s="192"/>
      <c r="BA39" s="192"/>
      <c r="BB39" s="207">
        <v>10</v>
      </c>
      <c r="BC39" s="214" t="s">
        <v>950</v>
      </c>
      <c r="BD39" s="209">
        <v>41</v>
      </c>
      <c r="BE39" s="205">
        <v>4</v>
      </c>
      <c r="BF39" s="192"/>
      <c r="BG39" s="192"/>
      <c r="BH39" s="192"/>
      <c r="BI39" s="192"/>
      <c r="BJ39" s="192"/>
      <c r="BK39" s="192"/>
      <c r="BL39" s="192"/>
      <c r="BM39" s="192"/>
      <c r="BN39" s="212" t="s">
        <v>87</v>
      </c>
      <c r="BO39" s="212" t="s">
        <v>98</v>
      </c>
      <c r="BP39" s="212" t="s">
        <v>92</v>
      </c>
      <c r="BQ39" s="212" t="s">
        <v>752</v>
      </c>
      <c r="BR39" s="192"/>
      <c r="BS39" s="192"/>
      <c r="BT39" s="192"/>
      <c r="BU39" s="192"/>
      <c r="BV39" s="192"/>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row>
    <row r="40" spans="4:134" ht="19.5" customHeight="1" thickBot="1">
      <c r="D40" s="103"/>
      <c r="E40" s="109"/>
      <c r="F40" s="109"/>
      <c r="G40" s="109"/>
      <c r="K40" s="155"/>
      <c r="O40" s="136"/>
      <c r="P40" s="4"/>
      <c r="Q40" s="4"/>
      <c r="R40" s="4"/>
      <c r="S40" s="4"/>
      <c r="T40" s="4"/>
      <c r="U40" s="4"/>
      <c r="V40" s="4"/>
      <c r="W40" s="4"/>
      <c r="X40" s="4"/>
      <c r="Y40" s="4"/>
      <c r="Z40" s="4"/>
      <c r="AA40" s="4"/>
      <c r="AB40" s="4"/>
      <c r="AC40" s="4"/>
      <c r="AD40" s="4"/>
      <c r="AE40" s="4"/>
      <c r="AF40" s="4">
        <v>28</v>
      </c>
      <c r="AG40" s="201" t="str">
        <f>Poulefase!O42&amp;'Extra Voorspellingen'!$AJ$4&amp;Poulefase!S42</f>
        <v>Mexico vs Zuid-Korea</v>
      </c>
      <c r="AH40" s="4">
        <f>Poulefase!U42</f>
        <v>0</v>
      </c>
      <c r="AI40" s="4">
        <f>Poulefase!V42</f>
        <v>0</v>
      </c>
      <c r="AJ40" s="4"/>
      <c r="AK40" s="4" t="str">
        <f t="shared" si="0"/>
        <v>0 - 0</v>
      </c>
      <c r="AL40" s="201" t="s">
        <v>1031</v>
      </c>
      <c r="AM40" s="201" t="s">
        <v>1072</v>
      </c>
      <c r="AN40" s="4" t="str">
        <f>Poulefase!O42</f>
        <v>Mexico</v>
      </c>
      <c r="AO40" s="4" t="str">
        <f>Poulefase!S42</f>
        <v>Zuid-Korea</v>
      </c>
      <c r="AP40" s="4"/>
      <c r="AQ40" s="4"/>
      <c r="AR40" s="4"/>
      <c r="AS40" s="201" t="s">
        <v>118</v>
      </c>
      <c r="AT40" s="4">
        <v>2</v>
      </c>
      <c r="AU40" s="4"/>
      <c r="AV40" s="4"/>
      <c r="AW40" s="4"/>
      <c r="AX40" s="4"/>
      <c r="AY40" s="4"/>
      <c r="AZ40" s="192"/>
      <c r="BA40" s="207" t="e" vm="48">
        <v>#VALUE!</v>
      </c>
      <c r="BB40" s="207">
        <v>6</v>
      </c>
      <c r="BC40" s="208" t="s">
        <v>108</v>
      </c>
      <c r="BD40" s="209">
        <v>41</v>
      </c>
      <c r="BE40" s="205">
        <v>3</v>
      </c>
      <c r="BF40" s="192"/>
      <c r="BG40" s="192"/>
      <c r="BH40" s="192"/>
      <c r="BI40" s="192"/>
      <c r="BJ40" s="192"/>
      <c r="BK40" s="192"/>
      <c r="BL40" s="192"/>
      <c r="BM40" s="192"/>
      <c r="BN40" s="212" t="s">
        <v>42</v>
      </c>
      <c r="BO40" s="212" t="s">
        <v>80</v>
      </c>
      <c r="BP40" s="212" t="s">
        <v>107</v>
      </c>
      <c r="BQ40" s="212" t="s">
        <v>753</v>
      </c>
      <c r="BR40" s="192"/>
      <c r="BS40" s="192"/>
      <c r="BT40" s="192"/>
      <c r="BU40" s="192"/>
      <c r="BV40" s="192"/>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row>
    <row r="41" spans="4:134" ht="19.5" customHeight="1" thickBot="1">
      <c r="D41" s="103"/>
      <c r="E41" s="109"/>
      <c r="F41" s="109"/>
      <c r="G41" s="109"/>
      <c r="K41" s="155"/>
      <c r="O41" s="136"/>
      <c r="P41" s="4"/>
      <c r="Q41" s="4"/>
      <c r="R41" s="4"/>
      <c r="S41" s="4"/>
      <c r="T41" s="4"/>
      <c r="U41" s="4"/>
      <c r="V41" s="4"/>
      <c r="W41" s="4"/>
      <c r="X41" s="4"/>
      <c r="Y41" s="4"/>
      <c r="Z41" s="4"/>
      <c r="AA41" s="4"/>
      <c r="AB41" s="4"/>
      <c r="AC41" s="4"/>
      <c r="AD41" s="4"/>
      <c r="AE41" s="4"/>
      <c r="AF41" s="4">
        <v>29</v>
      </c>
      <c r="AG41" s="201" t="str">
        <f>Poulefase!O43&amp;'Extra Voorspellingen'!$AJ$4&amp;Poulefase!S43</f>
        <v>Turkije vs Paraguay</v>
      </c>
      <c r="AH41" s="4">
        <f>Poulefase!U43</f>
        <v>0</v>
      </c>
      <c r="AI41" s="4">
        <f>Poulefase!V43</f>
        <v>0</v>
      </c>
      <c r="AJ41" s="4"/>
      <c r="AK41" s="4" t="str">
        <f t="shared" si="0"/>
        <v>0 - 0</v>
      </c>
      <c r="AL41" s="201" t="s">
        <v>1066</v>
      </c>
      <c r="AM41" s="201" t="s">
        <v>1065</v>
      </c>
      <c r="AN41" s="4" t="str">
        <f>Poulefase!O43</f>
        <v>Turkije</v>
      </c>
      <c r="AO41" s="4" t="str">
        <f>Poulefase!S43</f>
        <v>Paraguay</v>
      </c>
      <c r="AP41" s="4"/>
      <c r="AQ41" s="4"/>
      <c r="AR41" s="4"/>
      <c r="AS41" s="201" t="s">
        <v>32</v>
      </c>
      <c r="AT41" s="4">
        <v>5</v>
      </c>
      <c r="AU41" s="4"/>
      <c r="AV41" s="4"/>
      <c r="AW41" s="4"/>
      <c r="AX41" s="4"/>
      <c r="AY41" s="4"/>
      <c r="AZ41" s="192"/>
      <c r="BA41" s="207" t="e" vm="27">
        <v>#VALUE!</v>
      </c>
      <c r="BB41" s="207">
        <v>6</v>
      </c>
      <c r="BC41" s="208" t="s">
        <v>38</v>
      </c>
      <c r="BD41" s="209">
        <v>51</v>
      </c>
      <c r="BE41" s="205">
        <v>4</v>
      </c>
      <c r="BF41" s="192"/>
      <c r="BG41" s="192"/>
      <c r="BH41" s="192"/>
      <c r="BI41" s="192"/>
      <c r="BJ41" s="192"/>
      <c r="BK41" s="192"/>
      <c r="BL41" s="192"/>
      <c r="BM41" s="192"/>
      <c r="BN41" s="212" t="s">
        <v>31</v>
      </c>
      <c r="BO41" s="212" t="s">
        <v>93</v>
      </c>
      <c r="BP41" s="212" t="s">
        <v>86</v>
      </c>
      <c r="BQ41" s="212" t="s">
        <v>754</v>
      </c>
      <c r="BR41" s="192"/>
      <c r="BS41" s="192"/>
      <c r="BT41" s="192"/>
      <c r="BU41" s="192"/>
      <c r="BV41" s="192"/>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row>
    <row r="42" spans="4:134" ht="19.5" customHeight="1" thickBot="1">
      <c r="D42" s="103"/>
      <c r="E42" s="109"/>
      <c r="F42" s="109"/>
      <c r="G42" s="109"/>
      <c r="K42" s="155"/>
      <c r="O42" s="136"/>
      <c r="P42" s="4"/>
      <c r="Q42" s="4"/>
      <c r="R42" s="4"/>
      <c r="S42" s="4"/>
      <c r="T42" s="4"/>
      <c r="U42" s="4"/>
      <c r="V42" s="4"/>
      <c r="W42" s="4"/>
      <c r="X42" s="4"/>
      <c r="Y42" s="4"/>
      <c r="Z42" s="4"/>
      <c r="AA42" s="4"/>
      <c r="AB42" s="4"/>
      <c r="AC42" s="4"/>
      <c r="AD42" s="4"/>
      <c r="AE42" s="4"/>
      <c r="AF42" s="4">
        <v>30</v>
      </c>
      <c r="AG42" s="201" t="str">
        <f>Poulefase!O44&amp;'Extra Voorspellingen'!$AJ$4&amp;Poulefase!S44</f>
        <v>Verenigde Staten vs Australië</v>
      </c>
      <c r="AH42" s="4">
        <f>Poulefase!U44</f>
        <v>0</v>
      </c>
      <c r="AI42" s="4">
        <f>Poulefase!V44</f>
        <v>0</v>
      </c>
      <c r="AJ42" s="4"/>
      <c r="AK42" s="4" t="str">
        <f t="shared" si="0"/>
        <v>0 - 0</v>
      </c>
      <c r="AL42" s="201" t="s">
        <v>1033</v>
      </c>
      <c r="AM42" s="201" t="s">
        <v>1070</v>
      </c>
      <c r="AN42" s="4" t="str">
        <f>Poulefase!O44</f>
        <v>Verenigde Staten</v>
      </c>
      <c r="AO42" s="4" t="str">
        <f>Poulefase!S44</f>
        <v>Australië</v>
      </c>
      <c r="AP42" s="4"/>
      <c r="AQ42" s="4"/>
      <c r="AR42" s="4"/>
      <c r="AS42" s="201" t="s">
        <v>34</v>
      </c>
      <c r="AT42" s="4">
        <v>5</v>
      </c>
      <c r="AU42" s="4"/>
      <c r="AV42" s="4"/>
      <c r="AW42" s="4"/>
      <c r="AX42" s="4"/>
      <c r="AY42" s="4"/>
      <c r="AZ42" s="192"/>
      <c r="BA42" s="207" t="e" vm="14">
        <v>#VALUE!</v>
      </c>
      <c r="BB42" s="207">
        <v>6</v>
      </c>
      <c r="BC42" s="208" t="s">
        <v>88</v>
      </c>
      <c r="BD42" s="209">
        <v>51</v>
      </c>
      <c r="BE42" s="205">
        <v>3</v>
      </c>
      <c r="BF42" s="192"/>
      <c r="BG42" s="192"/>
      <c r="BH42" s="192"/>
      <c r="BI42" s="192"/>
      <c r="BJ42" s="192"/>
      <c r="BK42" s="192"/>
      <c r="BL42" s="192"/>
      <c r="BM42" s="192"/>
      <c r="BN42" s="212" t="s">
        <v>38</v>
      </c>
      <c r="BO42" s="212" t="s">
        <v>50</v>
      </c>
      <c r="BP42" s="212" t="s">
        <v>96</v>
      </c>
      <c r="BQ42" s="212" t="s">
        <v>755</v>
      </c>
      <c r="BR42" s="192"/>
      <c r="BS42" s="192"/>
      <c r="BT42" s="192"/>
      <c r="BU42" s="192"/>
      <c r="BV42" s="192"/>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row>
    <row r="43" spans="4:134" ht="19.5" customHeight="1" thickBot="1">
      <c r="D43" s="103"/>
      <c r="E43" s="109"/>
      <c r="G43" s="109"/>
      <c r="K43" s="155"/>
      <c r="O43" s="136"/>
      <c r="P43" s="4"/>
      <c r="Q43" s="4"/>
      <c r="R43" s="4"/>
      <c r="S43" s="4"/>
      <c r="T43" s="4"/>
      <c r="U43" s="4"/>
      <c r="V43" s="4"/>
      <c r="W43" s="4"/>
      <c r="X43" s="4"/>
      <c r="Y43" s="4"/>
      <c r="Z43" s="4"/>
      <c r="AA43" s="4"/>
      <c r="AB43" s="4"/>
      <c r="AC43" s="4"/>
      <c r="AD43" s="4"/>
      <c r="AE43" s="4"/>
      <c r="AF43" s="4">
        <v>31</v>
      </c>
      <c r="AG43" s="201" t="str">
        <f>Poulefase!O45&amp;'Extra Voorspellingen'!$AJ$4&amp;Poulefase!S45</f>
        <v>Schotland vs Marokko</v>
      </c>
      <c r="AH43" s="4">
        <f>Poulefase!U45</f>
        <v>0</v>
      </c>
      <c r="AI43" s="4">
        <f>Poulefase!V45</f>
        <v>0</v>
      </c>
      <c r="AJ43" s="4"/>
      <c r="AK43" s="4" t="str">
        <f t="shared" si="0"/>
        <v>0 - 0</v>
      </c>
      <c r="AL43" s="201" t="s">
        <v>1050</v>
      </c>
      <c r="AM43" s="201" t="s">
        <v>1049</v>
      </c>
      <c r="AN43" s="4" t="str">
        <f>Poulefase!O45</f>
        <v>Schotland</v>
      </c>
      <c r="AO43" s="4" t="str">
        <f>Poulefase!S45</f>
        <v>Marokko</v>
      </c>
      <c r="AP43" s="4"/>
      <c r="AQ43" s="4"/>
      <c r="AR43" s="4"/>
      <c r="AS43" s="201" t="s">
        <v>105</v>
      </c>
      <c r="AT43" s="4">
        <v>2</v>
      </c>
      <c r="AU43" s="4"/>
      <c r="AV43" s="4"/>
      <c r="AW43" s="4"/>
      <c r="AX43" s="4"/>
      <c r="AY43" s="4"/>
      <c r="AZ43" s="192"/>
      <c r="BA43" s="207" t="e" vm="30">
        <v>#VALUE!</v>
      </c>
      <c r="BB43" s="207">
        <v>6</v>
      </c>
      <c r="BC43" s="208" t="s">
        <v>97</v>
      </c>
      <c r="BD43" s="209">
        <v>51</v>
      </c>
      <c r="BE43" s="205">
        <v>3</v>
      </c>
      <c r="BF43" s="192"/>
      <c r="BG43" s="192"/>
      <c r="BH43" s="192"/>
      <c r="BI43" s="192"/>
      <c r="BJ43" s="192"/>
      <c r="BK43" s="192"/>
      <c r="BL43" s="192"/>
      <c r="BM43" s="192"/>
      <c r="BN43" s="212" t="s">
        <v>37</v>
      </c>
      <c r="BO43" s="212" t="s">
        <v>85</v>
      </c>
      <c r="BP43" s="212" t="s">
        <v>79</v>
      </c>
      <c r="BQ43" s="212" t="s">
        <v>756</v>
      </c>
      <c r="BR43" s="192"/>
      <c r="BS43" s="192"/>
      <c r="BT43" s="192"/>
      <c r="BU43" s="192"/>
      <c r="BV43" s="192"/>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row>
    <row r="44" spans="4:134" ht="19.5" customHeight="1">
      <c r="D44" s="103"/>
      <c r="E44" s="109"/>
      <c r="F44" s="109"/>
      <c r="G44" s="109"/>
      <c r="K44" s="155"/>
      <c r="O44" s="136"/>
      <c r="P44" s="4"/>
      <c r="Q44" s="4"/>
      <c r="R44" s="4"/>
      <c r="S44" s="4"/>
      <c r="T44" s="4"/>
      <c r="U44" s="4"/>
      <c r="V44" s="4"/>
      <c r="W44" s="4"/>
      <c r="X44" s="4"/>
      <c r="Y44" s="4"/>
      <c r="Z44" s="4"/>
      <c r="AA44" s="4"/>
      <c r="AB44" s="4"/>
      <c r="AC44" s="4"/>
      <c r="AD44" s="4"/>
      <c r="AE44" s="4"/>
      <c r="AF44" s="4">
        <v>32</v>
      </c>
      <c r="AG44" s="201" t="str">
        <f>Poulefase!O46&amp;'Extra Voorspellingen'!$AJ$4&amp;Poulefase!S46</f>
        <v>Brazilië vs Haïti</v>
      </c>
      <c r="AH44" s="4">
        <f>Poulefase!U46</f>
        <v>0</v>
      </c>
      <c r="AI44" s="4">
        <f>Poulefase!V46</f>
        <v>0</v>
      </c>
      <c r="AJ44" s="4"/>
      <c r="AK44" s="4" t="str">
        <f t="shared" ref="AK44:AK75" si="1">AH44&amp;$AJ$12&amp;AI44</f>
        <v>0 - 0</v>
      </c>
      <c r="AL44" s="201" t="s">
        <v>1071</v>
      </c>
      <c r="AM44" s="201" t="s">
        <v>1034</v>
      </c>
      <c r="AN44" s="4" t="str">
        <f>Poulefase!O46</f>
        <v>Brazilië</v>
      </c>
      <c r="AO44" s="4" t="str">
        <f>Poulefase!S46</f>
        <v>Haïti</v>
      </c>
      <c r="AP44" s="4"/>
      <c r="AQ44" s="4"/>
      <c r="AR44" s="4"/>
      <c r="AS44" s="201" t="s">
        <v>89</v>
      </c>
      <c r="AT44" s="4">
        <v>1</v>
      </c>
      <c r="AU44" s="4"/>
      <c r="AV44" s="4"/>
      <c r="AW44" s="4"/>
      <c r="AX44" s="4"/>
      <c r="AY44" s="4"/>
      <c r="AZ44" s="192"/>
      <c r="BA44" s="207" t="e" vm="1">
        <v>#VALUE!</v>
      </c>
      <c r="BB44" s="207">
        <v>4</v>
      </c>
      <c r="BC44" s="208" t="s">
        <v>78</v>
      </c>
      <c r="BD44" s="209">
        <v>81</v>
      </c>
      <c r="BE44" s="205">
        <v>3</v>
      </c>
      <c r="BF44" s="192"/>
      <c r="BG44" s="192"/>
      <c r="BH44" s="192"/>
      <c r="BI44" s="192"/>
      <c r="BJ44" s="192"/>
      <c r="BK44" s="192"/>
      <c r="BL44" s="192"/>
      <c r="BM44" s="192"/>
      <c r="BN44" s="192"/>
      <c r="BO44" s="192"/>
      <c r="BP44" s="192"/>
      <c r="BQ44" s="192"/>
      <c r="BR44" s="192"/>
      <c r="BS44" s="192"/>
      <c r="BT44" s="192"/>
      <c r="BU44" s="192"/>
      <c r="BV44" s="192"/>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row>
    <row r="45" spans="4:134" ht="19.5" customHeight="1">
      <c r="D45" s="103"/>
      <c r="E45" s="109"/>
      <c r="F45" s="109"/>
      <c r="G45" s="109"/>
      <c r="K45" s="155"/>
      <c r="O45" s="136"/>
      <c r="P45" s="4"/>
      <c r="Q45" s="4"/>
      <c r="R45" s="4"/>
      <c r="S45" s="4"/>
      <c r="T45" s="4"/>
      <c r="U45" s="4"/>
      <c r="V45" s="4"/>
      <c r="W45" s="4"/>
      <c r="X45" s="4"/>
      <c r="Y45" s="4"/>
      <c r="Z45" s="4"/>
      <c r="AA45" s="4"/>
      <c r="AB45" s="4"/>
      <c r="AC45" s="4"/>
      <c r="AD45" s="4"/>
      <c r="AE45" s="4"/>
      <c r="AF45" s="4">
        <v>33</v>
      </c>
      <c r="AG45" s="201" t="str">
        <f>Poulefase!O47&amp;'Extra Voorspellingen'!$AJ$4&amp;Poulefase!S47</f>
        <v>Nederland vs Zweden</v>
      </c>
      <c r="AH45" s="4">
        <f>Poulefase!U47</f>
        <v>0</v>
      </c>
      <c r="AI45" s="4">
        <f>Poulefase!V47</f>
        <v>0</v>
      </c>
      <c r="AJ45" s="4"/>
      <c r="AK45" s="4" t="str">
        <f t="shared" si="1"/>
        <v>0 - 0</v>
      </c>
      <c r="AL45" s="201" t="s">
        <v>1036</v>
      </c>
      <c r="AM45" s="201" t="s">
        <v>1038</v>
      </c>
      <c r="AN45" s="4" t="str">
        <f>Poulefase!O47</f>
        <v>Nederland</v>
      </c>
      <c r="AO45" s="4" t="str">
        <f>Poulefase!S47</f>
        <v>Zweden</v>
      </c>
      <c r="AP45" s="4"/>
      <c r="AQ45" s="4"/>
      <c r="AR45" s="4"/>
      <c r="AS45" s="201" t="s">
        <v>1029</v>
      </c>
      <c r="AT45" s="4">
        <v>1</v>
      </c>
      <c r="AU45" s="4"/>
      <c r="AV45" s="4"/>
      <c r="AW45" s="4"/>
      <c r="AX45" s="4"/>
      <c r="AY45" s="4"/>
      <c r="AZ45" s="192"/>
      <c r="BA45" s="207" t="e" vm="7">
        <v>#VALUE!</v>
      </c>
      <c r="BB45" s="207">
        <v>4</v>
      </c>
      <c r="BC45" s="208" t="s">
        <v>83</v>
      </c>
      <c r="BD45" s="209">
        <v>81</v>
      </c>
      <c r="BE45" s="205">
        <v>3</v>
      </c>
      <c r="BF45" s="192"/>
      <c r="BG45" s="192"/>
      <c r="BH45" s="192"/>
      <c r="BI45" s="192"/>
      <c r="BJ45" s="192"/>
      <c r="BK45" s="192"/>
      <c r="BL45" s="192"/>
      <c r="BM45" s="192"/>
      <c r="BN45" s="192"/>
      <c r="BO45" s="192"/>
      <c r="BP45" s="192"/>
      <c r="BQ45" s="192"/>
      <c r="BR45" s="192"/>
      <c r="BS45" s="192"/>
      <c r="BT45" s="192"/>
      <c r="BU45" s="192"/>
      <c r="BV45" s="192"/>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row>
    <row r="46" spans="4:134" ht="19.5" customHeight="1">
      <c r="D46" s="103"/>
      <c r="E46" s="109"/>
      <c r="F46" s="109"/>
      <c r="G46" s="109"/>
      <c r="K46" s="155"/>
      <c r="O46" s="136"/>
      <c r="P46" s="4"/>
      <c r="Q46" s="4"/>
      <c r="R46" s="4"/>
      <c r="S46" s="4"/>
      <c r="T46" s="4"/>
      <c r="U46" s="4"/>
      <c r="V46" s="4"/>
      <c r="W46" s="4"/>
      <c r="X46" s="4"/>
      <c r="Y46" s="4"/>
      <c r="Z46" s="4"/>
      <c r="AA46" s="4"/>
      <c r="AB46" s="4"/>
      <c r="AC46" s="4"/>
      <c r="AD46" s="4"/>
      <c r="AE46" s="4"/>
      <c r="AF46" s="4">
        <v>34</v>
      </c>
      <c r="AG46" s="201" t="str">
        <f>Poulefase!O48&amp;'Extra Voorspellingen'!$AJ$4&amp;Poulefase!S48</f>
        <v>Duitsland vs Ivoorkust</v>
      </c>
      <c r="AH46" s="4">
        <f>Poulefase!U48</f>
        <v>0</v>
      </c>
      <c r="AI46" s="4">
        <f>Poulefase!V48</f>
        <v>0</v>
      </c>
      <c r="AJ46" s="4"/>
      <c r="AK46" s="4" t="str">
        <f t="shared" si="1"/>
        <v>0 - 0</v>
      </c>
      <c r="AL46" s="201" t="s">
        <v>1062</v>
      </c>
      <c r="AM46" s="201" t="s">
        <v>1037</v>
      </c>
      <c r="AN46" s="4" t="str">
        <f>Poulefase!O48</f>
        <v>Duitsland</v>
      </c>
      <c r="AO46" s="4" t="str">
        <f>Poulefase!S48</f>
        <v>Ivoorkust</v>
      </c>
      <c r="AP46" s="4"/>
      <c r="AQ46" s="4"/>
      <c r="AR46" s="4"/>
      <c r="AS46" s="201" t="s">
        <v>98</v>
      </c>
      <c r="AT46" s="198">
        <v>2</v>
      </c>
      <c r="AU46" s="4"/>
      <c r="AV46" s="4"/>
      <c r="AW46" s="4"/>
      <c r="AX46" s="4"/>
      <c r="AY46" s="4"/>
      <c r="AZ46" s="192"/>
      <c r="BA46" s="207" t="e" vm="36">
        <v>#VALUE!</v>
      </c>
      <c r="BB46" s="207">
        <v>6</v>
      </c>
      <c r="BC46" s="208" t="s">
        <v>101</v>
      </c>
      <c r="BD46" s="209">
        <v>101</v>
      </c>
      <c r="BE46" s="205">
        <v>3</v>
      </c>
      <c r="BF46" s="192"/>
      <c r="BG46" s="192"/>
      <c r="BH46" s="192"/>
      <c r="BI46" s="192"/>
      <c r="BJ46" s="192"/>
      <c r="BK46" s="192"/>
      <c r="BL46" s="192"/>
      <c r="BM46" s="192"/>
      <c r="BN46" s="192"/>
      <c r="BO46" s="192"/>
      <c r="BP46" s="192"/>
      <c r="BQ46" s="192"/>
      <c r="BR46" s="192"/>
      <c r="BS46" s="192"/>
      <c r="BT46" s="192"/>
      <c r="BU46" s="192"/>
      <c r="BV46" s="192"/>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row>
    <row r="47" spans="4:134" ht="19.5" customHeight="1">
      <c r="D47" s="103"/>
      <c r="E47" s="109"/>
      <c r="F47" s="109"/>
      <c r="G47" s="109"/>
      <c r="K47" s="155"/>
      <c r="O47" s="136"/>
      <c r="P47" s="4"/>
      <c r="Q47" s="4"/>
      <c r="R47" s="4"/>
      <c r="S47" s="4"/>
      <c r="T47" s="4"/>
      <c r="U47" s="4"/>
      <c r="V47" s="4"/>
      <c r="W47" s="4"/>
      <c r="X47" s="4"/>
      <c r="Y47" s="4"/>
      <c r="Z47" s="4"/>
      <c r="AA47" s="4"/>
      <c r="AB47" s="4"/>
      <c r="AC47" s="4"/>
      <c r="AD47" s="4"/>
      <c r="AE47" s="4"/>
      <c r="AF47" s="4">
        <v>35</v>
      </c>
      <c r="AG47" s="201" t="str">
        <f>Poulefase!O49&amp;'Extra Voorspellingen'!$AJ$4&amp;Poulefase!S49</f>
        <v>Ecuador vs Curaçao</v>
      </c>
      <c r="AH47" s="4">
        <f>Poulefase!U49</f>
        <v>0</v>
      </c>
      <c r="AI47" s="4">
        <f>Poulefase!V49</f>
        <v>0</v>
      </c>
      <c r="AJ47" s="4"/>
      <c r="AK47" s="4" t="str">
        <f t="shared" si="1"/>
        <v>0 - 0</v>
      </c>
      <c r="AL47" s="201" t="s">
        <v>1052</v>
      </c>
      <c r="AM47" s="201" t="s">
        <v>1076</v>
      </c>
      <c r="AN47" s="4" t="str">
        <f>Poulefase!O49</f>
        <v>Ecuador</v>
      </c>
      <c r="AO47" s="4" t="str">
        <f>Poulefase!S49</f>
        <v>Curaçao</v>
      </c>
      <c r="AP47" s="4"/>
      <c r="AQ47" s="4"/>
      <c r="AR47" s="4"/>
      <c r="AS47" s="201" t="s">
        <v>92</v>
      </c>
      <c r="AT47" s="4">
        <v>2</v>
      </c>
      <c r="AU47" s="4"/>
      <c r="AV47" s="4"/>
      <c r="AW47" s="4"/>
      <c r="AX47" s="4"/>
      <c r="AY47" s="4"/>
      <c r="AZ47" s="192"/>
      <c r="BA47" s="207" t="e" vm="44">
        <v>#VALUE!</v>
      </c>
      <c r="BB47" s="207">
        <v>6</v>
      </c>
      <c r="BC47" s="208" t="s">
        <v>39</v>
      </c>
      <c r="BD47" s="209">
        <v>101</v>
      </c>
      <c r="BE47" s="205">
        <v>3</v>
      </c>
      <c r="BF47" s="192"/>
      <c r="BG47" s="192"/>
      <c r="BH47" s="192"/>
      <c r="BI47" s="192"/>
      <c r="BJ47" s="192"/>
      <c r="BK47" s="192"/>
      <c r="BL47" s="192"/>
      <c r="BM47" s="192"/>
      <c r="BN47" s="192"/>
      <c r="BO47" s="192"/>
      <c r="BP47" s="192"/>
      <c r="BQ47" s="192"/>
      <c r="BR47" s="192"/>
      <c r="BS47" s="192"/>
      <c r="BT47" s="192"/>
      <c r="BU47" s="192"/>
      <c r="BV47" s="192"/>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row>
    <row r="48" spans="4:134" ht="19.5" customHeight="1">
      <c r="D48" s="103"/>
      <c r="E48" s="109"/>
      <c r="F48" s="109"/>
      <c r="G48" s="109"/>
      <c r="K48" s="155"/>
      <c r="P48" s="4"/>
      <c r="Q48" s="4"/>
      <c r="R48" s="4"/>
      <c r="S48" s="4"/>
      <c r="T48" s="4"/>
      <c r="U48" s="4"/>
      <c r="V48" s="4"/>
      <c r="W48" s="4"/>
      <c r="X48" s="4"/>
      <c r="Y48" s="4"/>
      <c r="Z48" s="4"/>
      <c r="AA48" s="4"/>
      <c r="AB48" s="4"/>
      <c r="AC48" s="4"/>
      <c r="AD48" s="4"/>
      <c r="AE48" s="4"/>
      <c r="AF48" s="4">
        <v>36</v>
      </c>
      <c r="AG48" s="201" t="str">
        <f>Poulefase!O50&amp;'Extra Voorspellingen'!$AJ$4&amp;Poulefase!S50</f>
        <v>Tunesië vs Japan</v>
      </c>
      <c r="AH48" s="4">
        <f>Poulefase!U50</f>
        <v>0</v>
      </c>
      <c r="AI48" s="4">
        <f>Poulefase!V50</f>
        <v>0</v>
      </c>
      <c r="AJ48" s="4"/>
      <c r="AK48" s="4" t="str">
        <f t="shared" si="1"/>
        <v>0 - 0</v>
      </c>
      <c r="AL48" s="201" t="s">
        <v>1053</v>
      </c>
      <c r="AM48" s="201" t="s">
        <v>1051</v>
      </c>
      <c r="AN48" s="4" t="str">
        <f>Poulefase!O50</f>
        <v>Tunesië</v>
      </c>
      <c r="AO48" s="4" t="str">
        <f>Poulefase!S50</f>
        <v>Japan</v>
      </c>
      <c r="AP48" s="4"/>
      <c r="AQ48" s="4"/>
      <c r="AR48" s="4"/>
      <c r="AS48" s="201" t="s">
        <v>91</v>
      </c>
      <c r="AT48" s="4">
        <v>2</v>
      </c>
      <c r="AU48" s="4"/>
      <c r="AV48" s="4"/>
      <c r="AW48" s="4"/>
      <c r="AX48" s="4"/>
      <c r="AY48" s="4"/>
      <c r="AZ48" s="192"/>
      <c r="BA48" s="207" t="e" vm="12">
        <v>#VALUE!</v>
      </c>
      <c r="BB48" s="207">
        <v>4</v>
      </c>
      <c r="BC48" s="208" t="s">
        <v>41</v>
      </c>
      <c r="BD48" s="209">
        <v>101</v>
      </c>
      <c r="BE48" s="205">
        <v>3</v>
      </c>
      <c r="BF48" s="192"/>
      <c r="BG48" s="192"/>
      <c r="BH48" s="192"/>
      <c r="BI48" s="192"/>
      <c r="BJ48" s="192"/>
      <c r="BK48" s="192"/>
      <c r="BL48" s="192"/>
      <c r="BM48" s="192"/>
      <c r="BN48" s="192"/>
      <c r="BO48" s="192"/>
      <c r="BP48" s="192"/>
      <c r="BQ48" s="192"/>
      <c r="BR48" s="192"/>
      <c r="BS48" s="192"/>
      <c r="BT48" s="192"/>
      <c r="BU48" s="192"/>
      <c r="BV48" s="192"/>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row>
    <row r="49" spans="2:134" ht="19.5" customHeight="1">
      <c r="D49" s="103"/>
      <c r="E49" s="109"/>
      <c r="F49" s="109"/>
      <c r="G49" s="109"/>
      <c r="K49" s="155"/>
      <c r="P49" s="4"/>
      <c r="Q49" s="4"/>
      <c r="R49" s="4"/>
      <c r="S49" s="4"/>
      <c r="T49" s="4"/>
      <c r="U49" s="4"/>
      <c r="V49" s="4"/>
      <c r="W49" s="4"/>
      <c r="X49" s="4"/>
      <c r="Y49" s="4"/>
      <c r="Z49" s="4"/>
      <c r="AA49" s="4"/>
      <c r="AB49" s="4"/>
      <c r="AC49" s="4"/>
      <c r="AD49" s="4"/>
      <c r="AE49" s="4"/>
      <c r="AF49" s="4">
        <v>37</v>
      </c>
      <c r="AG49" s="201" t="str">
        <f>Poulefase!O51&amp;'Extra Voorspellingen'!$AJ$4&amp;Poulefase!S51</f>
        <v>Spanje vs Saoedi-Arabië</v>
      </c>
      <c r="AH49" s="4">
        <f>Poulefase!U51</f>
        <v>0</v>
      </c>
      <c r="AI49" s="4">
        <f>Poulefase!V51</f>
        <v>0</v>
      </c>
      <c r="AJ49" s="4"/>
      <c r="AK49" s="4" t="str">
        <f t="shared" si="1"/>
        <v>0 - 0</v>
      </c>
      <c r="AL49" s="201" t="s">
        <v>1039</v>
      </c>
      <c r="AM49" s="201" t="s">
        <v>1077</v>
      </c>
      <c r="AN49" s="4" t="str">
        <f>Poulefase!O51</f>
        <v>Spanje</v>
      </c>
      <c r="AO49" s="4" t="str">
        <f>Poulefase!S51</f>
        <v>Saoedi-Arabië</v>
      </c>
      <c r="AP49" s="4"/>
      <c r="AQ49" s="4"/>
      <c r="AR49" s="4"/>
      <c r="AS49" s="201" t="s">
        <v>100</v>
      </c>
      <c r="AT49" s="4">
        <v>1</v>
      </c>
      <c r="AU49" s="4"/>
      <c r="AV49" s="4"/>
      <c r="AW49" s="4"/>
      <c r="AX49" s="4"/>
      <c r="AY49" s="4"/>
      <c r="AZ49" s="192"/>
      <c r="BA49" s="207" t="e" vm="20">
        <v>#VALUE!</v>
      </c>
      <c r="BB49" s="207">
        <v>4</v>
      </c>
      <c r="BC49" s="208" t="s">
        <v>91</v>
      </c>
      <c r="BD49" s="209">
        <v>101</v>
      </c>
      <c r="BE49" s="205">
        <v>3</v>
      </c>
      <c r="BF49" s="192"/>
      <c r="BG49" s="192"/>
      <c r="BH49" s="192"/>
      <c r="BI49" s="192"/>
      <c r="BJ49" s="192" t="s">
        <v>760</v>
      </c>
      <c r="BK49" s="192" t="s">
        <v>761</v>
      </c>
      <c r="BL49" s="192" t="s">
        <v>762</v>
      </c>
      <c r="BM49" s="192" t="s">
        <v>763</v>
      </c>
      <c r="BN49" s="192" t="s">
        <v>764</v>
      </c>
      <c r="BO49" s="192" t="s">
        <v>765</v>
      </c>
      <c r="BP49" s="192" t="s">
        <v>766</v>
      </c>
      <c r="BQ49" s="192" t="s">
        <v>924</v>
      </c>
      <c r="BR49" s="192"/>
      <c r="BS49" s="192"/>
      <c r="BT49" s="192"/>
      <c r="BU49" s="192"/>
      <c r="BV49" s="192"/>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row>
    <row r="50" spans="2:134" ht="19.5" customHeight="1">
      <c r="D50" s="103"/>
      <c r="E50" s="109"/>
      <c r="F50" s="109"/>
      <c r="G50" s="109"/>
      <c r="K50" s="155"/>
      <c r="P50" s="4"/>
      <c r="Q50" s="4"/>
      <c r="R50" s="4"/>
      <c r="S50" s="4"/>
      <c r="T50" s="4"/>
      <c r="U50" s="4"/>
      <c r="V50" s="4"/>
      <c r="W50" s="4"/>
      <c r="X50" s="4"/>
      <c r="Y50" s="4"/>
      <c r="Z50" s="4"/>
      <c r="AA50" s="4"/>
      <c r="AB50" s="4"/>
      <c r="AC50" s="4"/>
      <c r="AD50" s="4"/>
      <c r="AE50" s="4"/>
      <c r="AF50" s="4">
        <v>38</v>
      </c>
      <c r="AG50" s="201" t="str">
        <f>Poulefase!O52&amp;'Extra Voorspellingen'!$AJ$4&amp;Poulefase!S52</f>
        <v>België vs Iran</v>
      </c>
      <c r="AH50" s="4">
        <f>Poulefase!U52</f>
        <v>0</v>
      </c>
      <c r="AI50" s="4">
        <f>Poulefase!V52</f>
        <v>0</v>
      </c>
      <c r="AJ50" s="4"/>
      <c r="AK50" s="4" t="str">
        <f t="shared" si="1"/>
        <v>0 - 0</v>
      </c>
      <c r="AL50" s="201" t="s">
        <v>1040</v>
      </c>
      <c r="AM50" s="201" t="s">
        <v>1075</v>
      </c>
      <c r="AN50" s="4" t="str">
        <f>Poulefase!O52</f>
        <v>België</v>
      </c>
      <c r="AO50" s="4" t="str">
        <f>Poulefase!S52</f>
        <v>Iran</v>
      </c>
      <c r="AP50" s="4"/>
      <c r="AQ50" s="4"/>
      <c r="AR50" s="4"/>
      <c r="AS50" s="201" t="s">
        <v>95</v>
      </c>
      <c r="AT50" s="4">
        <v>1</v>
      </c>
      <c r="AU50" s="4"/>
      <c r="AV50" s="4"/>
      <c r="AW50" s="4"/>
      <c r="AX50" s="4"/>
      <c r="AY50" s="4"/>
      <c r="AZ50" s="192"/>
      <c r="BA50" s="207" t="e" vm="22">
        <v>#VALUE!</v>
      </c>
      <c r="BB50" s="207">
        <v>4</v>
      </c>
      <c r="BC50" s="208" t="s">
        <v>93</v>
      </c>
      <c r="BD50" s="209">
        <v>101</v>
      </c>
      <c r="BE50" s="205">
        <v>3</v>
      </c>
      <c r="BF50" s="192"/>
      <c r="BG50" s="192"/>
      <c r="BH50" s="192"/>
      <c r="BI50" s="192"/>
      <c r="BJ50" s="192" t="s">
        <v>36</v>
      </c>
      <c r="BK50" s="192" t="s">
        <v>137</v>
      </c>
      <c r="BL50" s="192" t="s">
        <v>767</v>
      </c>
      <c r="BM50" s="192" t="s">
        <v>768</v>
      </c>
      <c r="BN50" s="192" t="s">
        <v>769</v>
      </c>
      <c r="BO50" s="192" t="s">
        <v>770</v>
      </c>
      <c r="BP50" s="192">
        <v>9.15</v>
      </c>
      <c r="BQ50" s="192">
        <v>5</v>
      </c>
      <c r="BR50" s="192"/>
      <c r="BS50" s="192"/>
      <c r="BT50" s="192"/>
      <c r="BU50" s="192"/>
      <c r="BV50" s="192"/>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row>
    <row r="51" spans="2:134" ht="8.25" customHeight="1">
      <c r="D51" s="103"/>
      <c r="E51" s="109"/>
      <c r="F51" s="109"/>
      <c r="G51" s="109"/>
      <c r="K51" s="155"/>
      <c r="P51" s="4"/>
      <c r="Q51" s="4"/>
      <c r="R51" s="4"/>
      <c r="S51" s="4"/>
      <c r="T51" s="4"/>
      <c r="U51" s="4"/>
      <c r="V51" s="4"/>
      <c r="W51" s="4"/>
      <c r="X51" s="4"/>
      <c r="Y51" s="4"/>
      <c r="Z51" s="4"/>
      <c r="AA51" s="4"/>
      <c r="AB51" s="4"/>
      <c r="AC51" s="4"/>
      <c r="AD51" s="4"/>
      <c r="AE51" s="4"/>
      <c r="AF51" s="4">
        <v>39</v>
      </c>
      <c r="AG51" s="201" t="str">
        <f>Poulefase!O53&amp;'Extra Voorspellingen'!$AJ$4&amp;Poulefase!S53</f>
        <v>Uruguay vs Kaapverdië</v>
      </c>
      <c r="AH51" s="4">
        <f>Poulefase!U53</f>
        <v>0</v>
      </c>
      <c r="AI51" s="4">
        <f>Poulefase!V53</f>
        <v>0</v>
      </c>
      <c r="AJ51" s="4"/>
      <c r="AK51" s="4" t="str">
        <f t="shared" si="1"/>
        <v>0 - 0</v>
      </c>
      <c r="AL51" s="201" t="s">
        <v>1055</v>
      </c>
      <c r="AM51" s="201" t="s">
        <v>1069</v>
      </c>
      <c r="AN51" s="4" t="str">
        <f>Poulefase!O53</f>
        <v>Uruguay</v>
      </c>
      <c r="AO51" s="4" t="str">
        <f>Poulefase!S53</f>
        <v>Kaapverdië</v>
      </c>
      <c r="AP51" s="4"/>
      <c r="AQ51" s="4"/>
      <c r="AR51" s="4"/>
      <c r="AS51" s="201" t="s">
        <v>39</v>
      </c>
      <c r="AT51" s="4">
        <v>3</v>
      </c>
      <c r="AU51" s="4"/>
      <c r="AV51" s="4"/>
      <c r="AW51" s="4"/>
      <c r="AX51" s="4"/>
      <c r="AY51" s="4"/>
      <c r="AZ51" s="192"/>
      <c r="BA51" s="192"/>
      <c r="BB51" s="207">
        <v>6</v>
      </c>
      <c r="BC51" s="214" t="s">
        <v>951</v>
      </c>
      <c r="BD51" s="209">
        <v>121</v>
      </c>
      <c r="BE51" s="205">
        <v>3</v>
      </c>
      <c r="BF51" s="192"/>
      <c r="BG51" s="192"/>
      <c r="BH51" s="192"/>
      <c r="BI51" s="192"/>
      <c r="BJ51" s="192" t="s">
        <v>32</v>
      </c>
      <c r="BK51" s="192" t="s">
        <v>141</v>
      </c>
      <c r="BL51" s="192" t="s">
        <v>771</v>
      </c>
      <c r="BM51" s="192" t="s">
        <v>768</v>
      </c>
      <c r="BN51" s="192" t="s">
        <v>772</v>
      </c>
      <c r="BO51" s="192" t="s">
        <v>773</v>
      </c>
      <c r="BP51" s="192">
        <v>9.01</v>
      </c>
      <c r="BQ51" s="192">
        <v>5</v>
      </c>
      <c r="BR51" s="192"/>
      <c r="BS51" s="192"/>
      <c r="BT51" s="192"/>
      <c r="BU51" s="192"/>
      <c r="BV51" s="192"/>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row>
    <row r="52" spans="2:134" ht="5.25" customHeight="1">
      <c r="D52" s="109"/>
      <c r="E52" s="109"/>
      <c r="F52" s="109"/>
      <c r="G52" s="109"/>
      <c r="K52" s="155"/>
      <c r="P52" s="4"/>
      <c r="Q52" s="4"/>
      <c r="R52" s="4"/>
      <c r="S52" s="4"/>
      <c r="T52" s="4"/>
      <c r="U52" s="4"/>
      <c r="V52" s="4"/>
      <c r="W52" s="4"/>
      <c r="X52" s="4"/>
      <c r="Y52" s="4"/>
      <c r="Z52" s="4"/>
      <c r="AA52" s="4"/>
      <c r="AB52" s="4"/>
      <c r="AC52" s="4"/>
      <c r="AD52" s="4"/>
      <c r="AE52" s="4"/>
      <c r="AF52" s="4">
        <v>40</v>
      </c>
      <c r="AG52" s="201" t="str">
        <f>Poulefase!O54&amp;'Extra Voorspellingen'!$AJ$4&amp;Poulefase!S54</f>
        <v>Nieuw-Zeeland vs Egypte</v>
      </c>
      <c r="AH52" s="4">
        <f>Poulefase!U54</f>
        <v>0</v>
      </c>
      <c r="AI52" s="4">
        <f>Poulefase!V54</f>
        <v>0</v>
      </c>
      <c r="AJ52" s="4"/>
      <c r="AK52" s="4" t="str">
        <f t="shared" si="1"/>
        <v>0 - 0</v>
      </c>
      <c r="AL52" s="201" t="s">
        <v>1073</v>
      </c>
      <c r="AM52" s="201" t="s">
        <v>1054</v>
      </c>
      <c r="AN52" s="4" t="str">
        <f>Poulefase!O54</f>
        <v>Nieuw-Zeeland</v>
      </c>
      <c r="AO52" s="4" t="str">
        <f>Poulefase!S54</f>
        <v>Egypte</v>
      </c>
      <c r="AP52" s="4"/>
      <c r="AQ52" s="4"/>
      <c r="AR52" s="4"/>
      <c r="AS52" s="201" t="s">
        <v>88</v>
      </c>
      <c r="AT52" s="4">
        <v>3</v>
      </c>
      <c r="AU52" s="4"/>
      <c r="AV52" s="4"/>
      <c r="AW52" s="4"/>
      <c r="AX52" s="4"/>
      <c r="AY52" s="4"/>
      <c r="AZ52" s="192"/>
      <c r="BA52" s="192"/>
      <c r="BB52" s="207">
        <v>6</v>
      </c>
      <c r="BC52" s="214" t="s">
        <v>952</v>
      </c>
      <c r="BD52" s="209">
        <v>151</v>
      </c>
      <c r="BE52" s="205">
        <v>3</v>
      </c>
      <c r="BF52" s="192"/>
      <c r="BG52" s="192"/>
      <c r="BH52" s="192"/>
      <c r="BI52" s="192"/>
      <c r="BJ52" s="192" t="s">
        <v>774</v>
      </c>
      <c r="BK52" s="192" t="s">
        <v>139</v>
      </c>
      <c r="BL52" s="192" t="s">
        <v>775</v>
      </c>
      <c r="BM52" s="192" t="s">
        <v>776</v>
      </c>
      <c r="BN52" s="192" t="s">
        <v>777</v>
      </c>
      <c r="BO52" s="192" t="s">
        <v>778</v>
      </c>
      <c r="BP52" s="192">
        <v>8.86</v>
      </c>
      <c r="BQ52" s="192">
        <v>5</v>
      </c>
      <c r="BR52" s="192"/>
      <c r="BS52" s="192"/>
      <c r="BT52" s="192"/>
      <c r="BU52" s="192"/>
      <c r="BV52" s="192"/>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row>
    <row r="53" spans="2:134" ht="6.75" customHeight="1">
      <c r="P53" s="4"/>
      <c r="Q53" s="4"/>
      <c r="R53" s="4"/>
      <c r="S53" s="4"/>
      <c r="T53" s="4"/>
      <c r="U53" s="4"/>
      <c r="V53" s="4"/>
      <c r="W53" s="4"/>
      <c r="X53" s="4"/>
      <c r="Y53" s="4"/>
      <c r="Z53" s="4"/>
      <c r="AA53" s="4"/>
      <c r="AB53" s="4"/>
      <c r="AC53" s="4"/>
      <c r="AD53" s="4"/>
      <c r="AE53" s="4"/>
      <c r="AF53" s="4">
        <v>41</v>
      </c>
      <c r="AG53" s="201" t="str">
        <f>Poulefase!O55&amp;'Extra Voorspellingen'!$AJ$4&amp;Poulefase!S55</f>
        <v>Argentinië vs Oostenrijk</v>
      </c>
      <c r="AH53" s="4">
        <f>Poulefase!U55</f>
        <v>0</v>
      </c>
      <c r="AI53" s="4">
        <f>Poulefase!V55</f>
        <v>0</v>
      </c>
      <c r="AJ53" s="4"/>
      <c r="AK53" s="4" t="str">
        <f t="shared" si="1"/>
        <v>0 - 0</v>
      </c>
      <c r="AL53" s="201" t="s">
        <v>1043</v>
      </c>
      <c r="AM53" s="201" t="s">
        <v>1041</v>
      </c>
      <c r="AN53" s="4" t="str">
        <f>Poulefase!O55</f>
        <v>Argentinië</v>
      </c>
      <c r="AO53" s="4" t="str">
        <f>Poulefase!S55</f>
        <v>Oostenrijk</v>
      </c>
      <c r="AP53" s="4"/>
      <c r="AQ53" s="4"/>
      <c r="AR53" s="4"/>
      <c r="AS53" s="201" t="s">
        <v>78</v>
      </c>
      <c r="AT53" s="4">
        <v>3</v>
      </c>
      <c r="AU53" s="4"/>
      <c r="AV53" s="4"/>
      <c r="AW53" s="4"/>
      <c r="AX53" s="4"/>
      <c r="AY53" s="4"/>
      <c r="AZ53" s="192"/>
      <c r="BA53" s="215" t="e" vm="45">
        <v>#VALUE!</v>
      </c>
      <c r="BB53" s="215">
        <v>4</v>
      </c>
      <c r="BC53" s="216" t="s">
        <v>105</v>
      </c>
      <c r="BD53" s="209">
        <v>151</v>
      </c>
      <c r="BE53" s="205">
        <v>3</v>
      </c>
      <c r="BF53" s="192"/>
      <c r="BG53" s="192"/>
      <c r="BH53" s="192"/>
      <c r="BI53" s="192"/>
      <c r="BJ53" s="192" t="s">
        <v>779</v>
      </c>
      <c r="BK53" s="192" t="s">
        <v>11</v>
      </c>
      <c r="BL53" s="192" t="s">
        <v>775</v>
      </c>
      <c r="BM53" s="192" t="s">
        <v>780</v>
      </c>
      <c r="BN53" s="192" t="s">
        <v>781</v>
      </c>
      <c r="BO53" s="192" t="s">
        <v>778</v>
      </c>
      <c r="BP53" s="192">
        <v>8.6</v>
      </c>
      <c r="BQ53" s="192">
        <v>5</v>
      </c>
      <c r="BR53" s="192"/>
      <c r="BS53" s="192"/>
      <c r="BT53" s="192"/>
      <c r="BU53" s="192"/>
      <c r="BV53" s="192"/>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row>
    <row r="54" spans="2:134" ht="15.75" customHeight="1">
      <c r="P54" s="4"/>
      <c r="Q54" s="4"/>
      <c r="R54" s="4"/>
      <c r="S54" s="4"/>
      <c r="T54" s="4"/>
      <c r="U54" s="4"/>
      <c r="V54" s="4"/>
      <c r="W54" s="4"/>
      <c r="X54" s="4"/>
      <c r="Y54" s="4"/>
      <c r="Z54" s="4"/>
      <c r="AA54" s="4"/>
      <c r="AB54" s="4"/>
      <c r="AC54" s="4"/>
      <c r="AD54" s="4"/>
      <c r="AE54" s="4"/>
      <c r="AF54" s="4">
        <v>42</v>
      </c>
      <c r="AG54" s="201" t="str">
        <f>Poulefase!O56&amp;'Extra Voorspellingen'!$AJ$4&amp;Poulefase!S56</f>
        <v>Frankrijk vs Irak</v>
      </c>
      <c r="AH54" s="4">
        <f>Poulefase!U56</f>
        <v>0</v>
      </c>
      <c r="AI54" s="4">
        <f>Poulefase!V56</f>
        <v>0</v>
      </c>
      <c r="AJ54" s="4"/>
      <c r="AK54" s="4" t="str">
        <f t="shared" si="1"/>
        <v>0 - 0</v>
      </c>
      <c r="AL54" s="201" t="s">
        <v>1042</v>
      </c>
      <c r="AM54" s="201" t="s">
        <v>1074</v>
      </c>
      <c r="AN54" s="4" t="str">
        <f>Poulefase!O56</f>
        <v>Frankrijk</v>
      </c>
      <c r="AO54" s="4" t="str">
        <f>Poulefase!S56</f>
        <v>Irak</v>
      </c>
      <c r="AP54" s="4"/>
      <c r="AQ54" s="4"/>
      <c r="AR54" s="4"/>
      <c r="AS54" s="201" t="s">
        <v>31</v>
      </c>
      <c r="AT54" s="4">
        <v>4</v>
      </c>
      <c r="AU54" s="4"/>
      <c r="AV54" s="4"/>
      <c r="AW54" s="4"/>
      <c r="AX54" s="4"/>
      <c r="AY54" s="4"/>
      <c r="AZ54" s="192"/>
      <c r="BA54" s="192"/>
      <c r="BB54" s="207">
        <v>4</v>
      </c>
      <c r="BC54" s="214" t="s">
        <v>953</v>
      </c>
      <c r="BD54" s="192">
        <v>151</v>
      </c>
      <c r="BE54" s="205">
        <v>3</v>
      </c>
      <c r="BF54" s="192"/>
      <c r="BG54" s="192"/>
      <c r="BH54" s="192"/>
      <c r="BI54" s="192"/>
      <c r="BJ54" s="192" t="s">
        <v>37</v>
      </c>
      <c r="BK54" s="192" t="s">
        <v>13</v>
      </c>
      <c r="BL54" s="192" t="s">
        <v>782</v>
      </c>
      <c r="BM54" s="192" t="s">
        <v>780</v>
      </c>
      <c r="BN54" s="192" t="s">
        <v>781</v>
      </c>
      <c r="BO54" s="192" t="s">
        <v>783</v>
      </c>
      <c r="BP54" s="192">
        <v>8.39</v>
      </c>
      <c r="BQ54" s="192">
        <v>5</v>
      </c>
      <c r="BR54" s="192"/>
      <c r="BS54" s="192"/>
      <c r="BT54" s="192"/>
      <c r="BU54" s="192"/>
      <c r="BV54" s="192"/>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row>
    <row r="55" spans="2:134" ht="5.25" customHeight="1">
      <c r="P55" s="4"/>
      <c r="Q55" s="4"/>
      <c r="R55" s="4"/>
      <c r="S55" s="4"/>
      <c r="T55" s="4"/>
      <c r="U55" s="4"/>
      <c r="V55" s="4"/>
      <c r="W55" s="4"/>
      <c r="X55" s="4"/>
      <c r="Y55" s="4"/>
      <c r="Z55" s="4"/>
      <c r="AA55" s="4"/>
      <c r="AB55" s="4"/>
      <c r="AC55" s="4"/>
      <c r="AD55" s="4"/>
      <c r="AE55" s="4"/>
      <c r="AF55" s="4">
        <v>43</v>
      </c>
      <c r="AG55" s="201" t="str">
        <f>Poulefase!O57&amp;'Extra Voorspellingen'!$AJ$4&amp;Poulefase!S57</f>
        <v>Noorwegen vs Senegal</v>
      </c>
      <c r="AH55" s="4">
        <f>Poulefase!U57</f>
        <v>0</v>
      </c>
      <c r="AI55" s="4">
        <f>Poulefase!V57</f>
        <v>0</v>
      </c>
      <c r="AJ55" s="4"/>
      <c r="AK55" s="4" t="str">
        <f t="shared" si="1"/>
        <v>0 - 0</v>
      </c>
      <c r="AL55" s="201" t="s">
        <v>1063</v>
      </c>
      <c r="AM55" s="201" t="s">
        <v>1057</v>
      </c>
      <c r="AN55" s="4" t="str">
        <f>Poulefase!O57</f>
        <v>Noorwegen</v>
      </c>
      <c r="AO55" s="4" t="str">
        <f>Poulefase!S57</f>
        <v>Senegal</v>
      </c>
      <c r="AP55" s="4"/>
      <c r="AQ55" s="4"/>
      <c r="AR55" s="4"/>
      <c r="AS55" s="201" t="s">
        <v>99</v>
      </c>
      <c r="AT55" s="4">
        <v>1</v>
      </c>
      <c r="AU55" s="4"/>
      <c r="AV55" s="4"/>
      <c r="AW55" s="4"/>
      <c r="AX55" s="4"/>
      <c r="AY55" s="4"/>
      <c r="AZ55" s="192"/>
      <c r="BA55" s="207" t="e" vm="8">
        <v>#VALUE!</v>
      </c>
      <c r="BB55" s="207">
        <v>4</v>
      </c>
      <c r="BC55" s="208" t="s">
        <v>84</v>
      </c>
      <c r="BD55" s="209">
        <v>151</v>
      </c>
      <c r="BE55" s="205">
        <v>3</v>
      </c>
      <c r="BF55" s="192"/>
      <c r="BG55" s="192"/>
      <c r="BH55" s="192"/>
      <c r="BI55" s="192"/>
      <c r="BJ55" s="192" t="s">
        <v>34</v>
      </c>
      <c r="BK55" s="192" t="s">
        <v>138</v>
      </c>
      <c r="BL55" s="192" t="s">
        <v>775</v>
      </c>
      <c r="BM55" s="192" t="s">
        <v>784</v>
      </c>
      <c r="BN55" s="192" t="s">
        <v>785</v>
      </c>
      <c r="BO55" s="192" t="s">
        <v>786</v>
      </c>
      <c r="BP55" s="192">
        <v>8.27</v>
      </c>
      <c r="BQ55" s="192">
        <v>5</v>
      </c>
      <c r="BR55" s="192"/>
      <c r="BS55" s="192"/>
      <c r="BT55" s="192"/>
      <c r="BU55" s="192"/>
      <c r="BV55" s="192"/>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row>
    <row r="56" spans="2:134" ht="6" customHeight="1">
      <c r="P56" s="4"/>
      <c r="Q56" s="4"/>
      <c r="R56" s="4"/>
      <c r="S56" s="4"/>
      <c r="T56" s="4"/>
      <c r="U56" s="4"/>
      <c r="V56" s="4"/>
      <c r="W56" s="4"/>
      <c r="X56" s="4"/>
      <c r="Y56" s="4"/>
      <c r="Z56" s="4"/>
      <c r="AA56" s="4"/>
      <c r="AB56" s="4"/>
      <c r="AC56" s="4"/>
      <c r="AD56" s="4"/>
      <c r="AE56" s="4"/>
      <c r="AF56" s="4">
        <v>44</v>
      </c>
      <c r="AG56" s="201" t="str">
        <f>Poulefase!O58&amp;'Extra Voorspellingen'!$AJ$4&amp;Poulefase!S58</f>
        <v>Jordanië vs Algerije</v>
      </c>
      <c r="AH56" s="4">
        <f>Poulefase!U58</f>
        <v>0</v>
      </c>
      <c r="AI56" s="4">
        <f>Poulefase!V58</f>
        <v>0</v>
      </c>
      <c r="AJ56" s="4"/>
      <c r="AK56" s="4" t="str">
        <f t="shared" si="1"/>
        <v>0 - 0</v>
      </c>
      <c r="AL56" s="201" t="s">
        <v>1056</v>
      </c>
      <c r="AM56" s="201" t="s">
        <v>1058</v>
      </c>
      <c r="AN56" s="4" t="str">
        <f>Poulefase!O58</f>
        <v>Jordanië</v>
      </c>
      <c r="AO56" s="4" t="str">
        <f>Poulefase!S58</f>
        <v>Algerije</v>
      </c>
      <c r="AP56" s="4"/>
      <c r="AQ56" s="4"/>
      <c r="AR56" s="4"/>
      <c r="AS56" s="201" t="s">
        <v>102</v>
      </c>
      <c r="AT56" s="4">
        <v>3</v>
      </c>
      <c r="AU56" s="4"/>
      <c r="AV56" s="4"/>
      <c r="AW56" s="4"/>
      <c r="AX56" s="4"/>
      <c r="AY56" s="4"/>
      <c r="AZ56" s="192"/>
      <c r="BA56" s="207" t="e" vm="21">
        <v>#VALUE!</v>
      </c>
      <c r="BB56" s="207">
        <v>4</v>
      </c>
      <c r="BC56" s="208" t="s">
        <v>92</v>
      </c>
      <c r="BD56" s="209">
        <v>201</v>
      </c>
      <c r="BE56" s="205">
        <v>3</v>
      </c>
      <c r="BF56" s="192"/>
      <c r="BG56" s="192"/>
      <c r="BH56" s="192"/>
      <c r="BI56" s="192"/>
      <c r="BJ56" s="192" t="s">
        <v>42</v>
      </c>
      <c r="BK56" s="192" t="s">
        <v>140</v>
      </c>
      <c r="BL56" s="192" t="s">
        <v>787</v>
      </c>
      <c r="BM56" s="192" t="s">
        <v>788</v>
      </c>
      <c r="BN56" s="192" t="s">
        <v>789</v>
      </c>
      <c r="BO56" s="192" t="s">
        <v>790</v>
      </c>
      <c r="BP56" s="192">
        <v>8.24</v>
      </c>
      <c r="BQ56" s="192">
        <v>5</v>
      </c>
      <c r="BR56" s="192"/>
      <c r="BS56" s="192"/>
      <c r="BT56" s="192"/>
      <c r="BU56" s="192"/>
      <c r="BV56" s="192"/>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row>
    <row r="57" spans="2:134" ht="27">
      <c r="B57" s="118"/>
      <c r="D57" s="141" t="s">
        <v>1098</v>
      </c>
      <c r="E57" s="109"/>
      <c r="P57" s="4"/>
      <c r="Q57" s="4"/>
      <c r="R57" s="4"/>
      <c r="S57" s="4"/>
      <c r="T57" s="4"/>
      <c r="U57" s="4"/>
      <c r="V57" s="4"/>
      <c r="W57" s="4"/>
      <c r="X57" s="4"/>
      <c r="Y57" s="4"/>
      <c r="Z57" s="4"/>
      <c r="AA57" s="4"/>
      <c r="AB57" s="4"/>
      <c r="AC57" s="4"/>
      <c r="AD57" s="4"/>
      <c r="AE57" s="4"/>
      <c r="AF57" s="4">
        <v>45</v>
      </c>
      <c r="AG57" s="201" t="str">
        <f>Poulefase!O59&amp;'Extra Voorspellingen'!$AJ$4&amp;Poulefase!S59</f>
        <v>Portugal vs Oezbekistan</v>
      </c>
      <c r="AH57" s="4">
        <f>Poulefase!U59</f>
        <v>0</v>
      </c>
      <c r="AI57" s="4">
        <f>Poulefase!V59</f>
        <v>0</v>
      </c>
      <c r="AJ57" s="4"/>
      <c r="AK57" s="4" t="str">
        <f t="shared" si="1"/>
        <v>0 - 0</v>
      </c>
      <c r="AL57" s="201" t="s">
        <v>1044</v>
      </c>
      <c r="AM57" s="201" t="s">
        <v>1047</v>
      </c>
      <c r="AN57" s="4" t="str">
        <f>Poulefase!O59</f>
        <v>Portugal</v>
      </c>
      <c r="AO57" s="4" t="str">
        <f>Poulefase!S59</f>
        <v>Oezbekistan</v>
      </c>
      <c r="AP57" s="4"/>
      <c r="AQ57" s="4"/>
      <c r="AR57" s="4"/>
      <c r="AS57" s="201" t="s">
        <v>107</v>
      </c>
      <c r="AT57" s="4">
        <v>1</v>
      </c>
      <c r="AU57" s="4"/>
      <c r="AV57" s="4"/>
      <c r="AW57" s="4"/>
      <c r="AX57" s="4"/>
      <c r="AY57" s="4"/>
      <c r="AZ57" s="192"/>
      <c r="BA57" s="207" t="e" vm="33">
        <v>#VALUE!</v>
      </c>
      <c r="BB57" s="207">
        <v>4</v>
      </c>
      <c r="BC57" s="208" t="s">
        <v>50</v>
      </c>
      <c r="BD57" s="209">
        <v>201</v>
      </c>
      <c r="BE57" s="205">
        <v>3</v>
      </c>
      <c r="BF57" s="192"/>
      <c r="BG57" s="192"/>
      <c r="BH57" s="192"/>
      <c r="BI57" s="192"/>
      <c r="BJ57" s="192" t="s">
        <v>31</v>
      </c>
      <c r="BK57" s="192" t="s">
        <v>14</v>
      </c>
      <c r="BL57" s="192" t="s">
        <v>791</v>
      </c>
      <c r="BM57" s="192" t="s">
        <v>792</v>
      </c>
      <c r="BN57" s="192" t="s">
        <v>793</v>
      </c>
      <c r="BO57" s="192" t="s">
        <v>794</v>
      </c>
      <c r="BP57" s="192">
        <v>7.82</v>
      </c>
      <c r="BQ57" s="192">
        <v>4</v>
      </c>
      <c r="BR57" s="192"/>
      <c r="BS57" s="192"/>
      <c r="BT57" s="192"/>
      <c r="BU57" s="192"/>
      <c r="BV57" s="192"/>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row>
    <row r="58" spans="2:134" ht="4.5" customHeight="1">
      <c r="P58" s="4"/>
      <c r="Q58" s="4"/>
      <c r="R58" s="4"/>
      <c r="S58" s="4"/>
      <c r="T58" s="4"/>
      <c r="U58" s="4"/>
      <c r="V58" s="4"/>
      <c r="W58" s="4"/>
      <c r="X58" s="4"/>
      <c r="Y58" s="4"/>
      <c r="Z58" s="4"/>
      <c r="AA58" s="4"/>
      <c r="AB58" s="4"/>
      <c r="AC58" s="4"/>
      <c r="AD58" s="4"/>
      <c r="AE58" s="4"/>
      <c r="AF58" s="4">
        <v>46</v>
      </c>
      <c r="AG58" s="201" t="str">
        <f>Poulefase!O60&amp;'Extra Voorspellingen'!$AJ$4&amp;Poulefase!S60</f>
        <v>Engeland vs Ghana</v>
      </c>
      <c r="AH58" s="4">
        <f>Poulefase!U60</f>
        <v>0</v>
      </c>
      <c r="AI58" s="4">
        <f>Poulefase!V60</f>
        <v>0</v>
      </c>
      <c r="AJ58" s="4"/>
      <c r="AK58" s="4" t="str">
        <f t="shared" si="1"/>
        <v>0 - 0</v>
      </c>
      <c r="AL58" s="201" t="s">
        <v>1045</v>
      </c>
      <c r="AM58" s="201" t="s">
        <v>1046</v>
      </c>
      <c r="AN58" s="4" t="str">
        <f>Poulefase!O60</f>
        <v>Engeland</v>
      </c>
      <c r="AO58" s="4" t="str">
        <f>Poulefase!S60</f>
        <v>Ghana</v>
      </c>
      <c r="AP58" s="4"/>
      <c r="AQ58" s="4"/>
      <c r="AR58" s="4"/>
      <c r="AS58" s="201" t="s">
        <v>50</v>
      </c>
      <c r="AT58" s="4">
        <v>2</v>
      </c>
      <c r="AU58" s="4"/>
      <c r="AV58" s="4"/>
      <c r="AW58" s="4"/>
      <c r="AX58" s="4"/>
      <c r="AY58" s="4"/>
      <c r="AZ58" s="192"/>
      <c r="BA58" s="207" t="e" vm="5">
        <v>#VALUE!</v>
      </c>
      <c r="BB58" s="207">
        <v>2</v>
      </c>
      <c r="BC58" s="208" t="s">
        <v>82</v>
      </c>
      <c r="BD58" s="192">
        <v>251</v>
      </c>
      <c r="BE58" s="205">
        <v>2</v>
      </c>
      <c r="BF58" s="192"/>
      <c r="BG58" s="192"/>
      <c r="BH58" s="192"/>
      <c r="BI58" s="192"/>
      <c r="BJ58" s="192" t="s">
        <v>795</v>
      </c>
      <c r="BK58" s="192" t="s">
        <v>136</v>
      </c>
      <c r="BL58" s="192" t="s">
        <v>796</v>
      </c>
      <c r="BM58" s="192" t="s">
        <v>792</v>
      </c>
      <c r="BN58" s="192" t="s">
        <v>797</v>
      </c>
      <c r="BO58" s="192" t="s">
        <v>798</v>
      </c>
      <c r="BP58" s="192">
        <v>7.53</v>
      </c>
      <c r="BQ58" s="192">
        <v>4</v>
      </c>
      <c r="BR58" s="192"/>
      <c r="BS58" s="192"/>
      <c r="BT58" s="192"/>
      <c r="BU58" s="192"/>
      <c r="BV58" s="192"/>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row>
    <row r="59" spans="2:134" ht="18" customHeight="1">
      <c r="D59" s="104" t="s">
        <v>1099</v>
      </c>
      <c r="P59" s="4"/>
      <c r="Q59" s="4"/>
      <c r="R59" s="4"/>
      <c r="S59" s="4"/>
      <c r="T59" s="4"/>
      <c r="U59" s="4"/>
      <c r="V59" s="4"/>
      <c r="W59" s="4"/>
      <c r="X59" s="4"/>
      <c r="Y59" s="4"/>
      <c r="Z59" s="4"/>
      <c r="AA59" s="4"/>
      <c r="AB59" s="4"/>
      <c r="AC59" s="4"/>
      <c r="AD59" s="4"/>
      <c r="AE59" s="4"/>
      <c r="AF59" s="4">
        <v>47</v>
      </c>
      <c r="AG59" s="201" t="str">
        <f>Poulefase!O61&amp;'Extra Voorspellingen'!$AJ$4&amp;Poulefase!S61</f>
        <v>Panama vs Kroatië</v>
      </c>
      <c r="AH59" s="4">
        <f>Poulefase!U61</f>
        <v>0</v>
      </c>
      <c r="AI59" s="4">
        <f>Poulefase!V61</f>
        <v>0</v>
      </c>
      <c r="AJ59" s="4"/>
      <c r="AK59" s="4" t="str">
        <f t="shared" si="1"/>
        <v>0 - 0</v>
      </c>
      <c r="AL59" s="201" t="s">
        <v>1035</v>
      </c>
      <c r="AM59" s="201" t="s">
        <v>1060</v>
      </c>
      <c r="AN59" s="4" t="str">
        <f>Poulefase!O61</f>
        <v>Panama</v>
      </c>
      <c r="AO59" s="4" t="str">
        <f>Poulefase!S61</f>
        <v>Kroatië</v>
      </c>
      <c r="AP59" s="4"/>
      <c r="AQ59" s="4"/>
      <c r="AR59" s="4"/>
      <c r="AS59" s="201" t="s">
        <v>106</v>
      </c>
      <c r="AT59" s="4">
        <v>1</v>
      </c>
      <c r="AU59" s="4"/>
      <c r="AV59" s="4"/>
      <c r="AW59" s="4"/>
      <c r="AX59" s="4"/>
      <c r="AY59" s="4"/>
      <c r="AZ59" s="192"/>
      <c r="BA59" s="192"/>
      <c r="BB59" s="207">
        <v>2</v>
      </c>
      <c r="BC59" s="214" t="s">
        <v>954</v>
      </c>
      <c r="BD59" s="192">
        <v>251</v>
      </c>
      <c r="BE59" s="205">
        <v>2</v>
      </c>
      <c r="BF59" s="192"/>
      <c r="BG59" s="192"/>
      <c r="BH59" s="192"/>
      <c r="BI59" s="192"/>
      <c r="BJ59" s="192" t="s">
        <v>758</v>
      </c>
      <c r="BK59" s="192" t="s">
        <v>10</v>
      </c>
      <c r="BL59" s="192" t="s">
        <v>824</v>
      </c>
      <c r="BM59" s="192" t="s">
        <v>825</v>
      </c>
      <c r="BN59" s="192" t="s">
        <v>826</v>
      </c>
      <c r="BO59" s="192" t="s">
        <v>827</v>
      </c>
      <c r="BP59" s="192">
        <v>6.8</v>
      </c>
      <c r="BQ59" s="192">
        <v>4</v>
      </c>
      <c r="BR59" s="192"/>
      <c r="BS59" s="192"/>
      <c r="BT59" s="192"/>
      <c r="BU59" s="192"/>
      <c r="BV59" s="192"/>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row>
    <row r="60" spans="2:134" ht="3.75" customHeight="1">
      <c r="D60" s="104"/>
      <c r="P60" s="4"/>
      <c r="Q60" s="4"/>
      <c r="R60" s="4"/>
      <c r="S60" s="4"/>
      <c r="T60" s="4"/>
      <c r="U60" s="4"/>
      <c r="V60" s="4"/>
      <c r="W60" s="4"/>
      <c r="X60" s="4"/>
      <c r="Y60" s="4"/>
      <c r="Z60" s="4"/>
      <c r="AA60" s="4"/>
      <c r="AB60" s="4"/>
      <c r="AC60" s="4"/>
      <c r="AD60" s="4"/>
      <c r="AE60" s="4"/>
      <c r="AF60" s="4">
        <v>48</v>
      </c>
      <c r="AG60" s="201" t="str">
        <f>Poulefase!O62&amp;'Extra Voorspellingen'!$AJ$4&amp;Poulefase!S62</f>
        <v>Colombia vs DR Congo</v>
      </c>
      <c r="AH60" s="4">
        <f>Poulefase!U62</f>
        <v>0</v>
      </c>
      <c r="AI60" s="4">
        <f>Poulefase!V62</f>
        <v>0</v>
      </c>
      <c r="AJ60" s="4"/>
      <c r="AK60" s="4" t="str">
        <f t="shared" si="1"/>
        <v>0 - 0</v>
      </c>
      <c r="AL60" s="201" t="s">
        <v>1061</v>
      </c>
      <c r="AM60" s="201" t="s">
        <v>1059</v>
      </c>
      <c r="AN60" s="4" t="str">
        <f>Poulefase!O62</f>
        <v>Colombia</v>
      </c>
      <c r="AO60" s="4" t="str">
        <f>Poulefase!S62</f>
        <v>DR Congo</v>
      </c>
      <c r="AP60" s="4"/>
      <c r="AQ60" s="4"/>
      <c r="AR60" s="4"/>
      <c r="AS60" s="201" t="s">
        <v>84</v>
      </c>
      <c r="AT60" s="4">
        <v>2</v>
      </c>
      <c r="AU60" s="4"/>
      <c r="AV60" s="4"/>
      <c r="AW60" s="4"/>
      <c r="AX60" s="4"/>
      <c r="AY60" s="4"/>
      <c r="AZ60" s="192"/>
      <c r="BA60" s="207" t="e" vm="16">
        <v>#VALUE!</v>
      </c>
      <c r="BB60" s="207">
        <v>2</v>
      </c>
      <c r="BC60" s="208" t="s">
        <v>46</v>
      </c>
      <c r="BD60" s="192">
        <v>251</v>
      </c>
      <c r="BE60" s="192">
        <v>2</v>
      </c>
      <c r="BF60" s="192"/>
      <c r="BG60" s="192"/>
      <c r="BH60" s="192"/>
      <c r="BI60" s="192"/>
      <c r="BJ60" s="192" t="s">
        <v>78</v>
      </c>
      <c r="BK60" s="192" t="s">
        <v>9</v>
      </c>
      <c r="BL60" s="192" t="s">
        <v>799</v>
      </c>
      <c r="BM60" s="192" t="s">
        <v>800</v>
      </c>
      <c r="BN60" s="192" t="s">
        <v>801</v>
      </c>
      <c r="BO60" s="192" t="s">
        <v>802</v>
      </c>
      <c r="BP60" s="192">
        <v>6.72</v>
      </c>
      <c r="BQ60" s="192">
        <v>3</v>
      </c>
      <c r="BR60" s="192"/>
      <c r="BS60" s="192"/>
      <c r="BT60" s="192"/>
      <c r="BU60" s="192"/>
      <c r="BV60" s="192"/>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row>
    <row r="61" spans="2:134" ht="3.75" customHeight="1">
      <c r="D61" s="104"/>
      <c r="P61" s="4"/>
      <c r="Q61" s="4"/>
      <c r="R61" s="4"/>
      <c r="S61" s="4"/>
      <c r="T61" s="4"/>
      <c r="U61" s="4"/>
      <c r="V61" s="4"/>
      <c r="W61" s="4"/>
      <c r="X61" s="4"/>
      <c r="Y61" s="4"/>
      <c r="Z61" s="4"/>
      <c r="AA61" s="4"/>
      <c r="AB61" s="4"/>
      <c r="AC61" s="4"/>
      <c r="AD61" s="4"/>
      <c r="AE61" s="4"/>
      <c r="AF61" s="4"/>
      <c r="AG61" s="213" t="s">
        <v>985</v>
      </c>
      <c r="AH61" s="4">
        <f>Poulefase!U63</f>
        <v>0</v>
      </c>
      <c r="AI61" s="4">
        <f>Poulefase!V63</f>
        <v>0</v>
      </c>
      <c r="AJ61" s="4"/>
      <c r="AK61" s="4" t="str">
        <f t="shared" si="1"/>
        <v>0 - 0</v>
      </c>
      <c r="AL61" s="4"/>
      <c r="AM61" s="4"/>
      <c r="AN61" s="4"/>
      <c r="AO61" s="4"/>
      <c r="AP61" s="4"/>
      <c r="AQ61" s="4"/>
      <c r="AR61" s="4"/>
      <c r="AS61" s="201" t="s">
        <v>42</v>
      </c>
      <c r="AT61" s="4">
        <v>5</v>
      </c>
      <c r="AU61" s="4"/>
      <c r="AV61" s="4"/>
      <c r="AW61" s="4"/>
      <c r="AX61" s="4"/>
      <c r="AY61" s="4"/>
      <c r="AZ61" s="192"/>
      <c r="BA61" s="207" t="e" vm="28">
        <v>#VALUE!</v>
      </c>
      <c r="BB61" s="207">
        <v>2</v>
      </c>
      <c r="BC61" s="208" t="s">
        <v>118</v>
      </c>
      <c r="BD61" s="192">
        <v>251</v>
      </c>
      <c r="BE61" s="192">
        <v>2</v>
      </c>
      <c r="BF61" s="192"/>
      <c r="BG61" s="192"/>
      <c r="BH61" s="192"/>
      <c r="BI61" s="192"/>
      <c r="BJ61" s="192" t="s">
        <v>41</v>
      </c>
      <c r="BK61" s="192" t="s">
        <v>10</v>
      </c>
      <c r="BL61" s="192" t="s">
        <v>803</v>
      </c>
      <c r="BM61" s="192" t="s">
        <v>804</v>
      </c>
      <c r="BN61" s="192" t="s">
        <v>805</v>
      </c>
      <c r="BO61" s="192" t="s">
        <v>806</v>
      </c>
      <c r="BP61" s="192">
        <v>6.37</v>
      </c>
      <c r="BQ61" s="192">
        <v>3</v>
      </c>
      <c r="BR61" s="192"/>
      <c r="BS61" s="192"/>
      <c r="BT61" s="192"/>
      <c r="BU61" s="192"/>
      <c r="BV61" s="192"/>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row>
    <row r="62" spans="2:134" ht="3.75" customHeight="1">
      <c r="P62" s="4"/>
      <c r="Q62" s="4"/>
      <c r="R62" s="4"/>
      <c r="S62" s="4"/>
      <c r="T62" s="4"/>
      <c r="U62" s="4"/>
      <c r="V62" s="4"/>
      <c r="W62" s="4"/>
      <c r="X62" s="4"/>
      <c r="Y62" s="4"/>
      <c r="Z62" s="4"/>
      <c r="AA62" s="4"/>
      <c r="AB62" s="4"/>
      <c r="AC62" s="4"/>
      <c r="AD62" s="4"/>
      <c r="AE62" s="4"/>
      <c r="AF62" s="4">
        <v>49</v>
      </c>
      <c r="AG62" s="201" t="str">
        <f>Poulefase!O64&amp;'Extra Voorspellingen'!$AJ$4&amp;Poulefase!S64</f>
        <v>Zwitserland vs Canada</v>
      </c>
      <c r="AH62" s="4">
        <f>Poulefase!U64</f>
        <v>0</v>
      </c>
      <c r="AI62" s="4">
        <f>Poulefase!V64</f>
        <v>0</v>
      </c>
      <c r="AJ62" s="4"/>
      <c r="AK62" s="4" t="str">
        <f t="shared" si="1"/>
        <v>0 - 0</v>
      </c>
      <c r="AL62" s="201" t="s">
        <v>1048</v>
      </c>
      <c r="AM62" s="201" t="s">
        <v>1032</v>
      </c>
      <c r="AN62" s="4" t="str">
        <f>Poulefase!O64</f>
        <v>Zwitserland</v>
      </c>
      <c r="AO62" s="4" t="str">
        <f>Poulefase!S64</f>
        <v>Canada</v>
      </c>
      <c r="AP62" s="4"/>
      <c r="AQ62" s="4"/>
      <c r="AR62" s="4"/>
      <c r="AS62" s="201" t="s">
        <v>86</v>
      </c>
      <c r="AT62" s="4">
        <v>1</v>
      </c>
      <c r="AU62" s="4"/>
      <c r="AV62" s="4"/>
      <c r="AW62" s="4"/>
      <c r="AX62" s="4"/>
      <c r="AY62" s="4"/>
      <c r="AZ62" s="192"/>
      <c r="BA62" s="207" t="e" vm="40">
        <v>#VALUE!</v>
      </c>
      <c r="BB62" s="207">
        <v>2</v>
      </c>
      <c r="BC62" s="208" t="s">
        <v>104</v>
      </c>
      <c r="BD62" s="192">
        <v>401</v>
      </c>
      <c r="BE62" s="192">
        <v>2</v>
      </c>
      <c r="BF62" s="192"/>
      <c r="BG62" s="192"/>
      <c r="BH62" s="192"/>
      <c r="BI62" s="192"/>
      <c r="BJ62" s="192" t="s">
        <v>108</v>
      </c>
      <c r="BK62" s="192" t="s">
        <v>140</v>
      </c>
      <c r="BL62" s="192" t="s">
        <v>807</v>
      </c>
      <c r="BM62" s="192" t="s">
        <v>808</v>
      </c>
      <c r="BN62" s="192" t="s">
        <v>809</v>
      </c>
      <c r="BO62" s="192" t="s">
        <v>810</v>
      </c>
      <c r="BP62" s="192">
        <v>6.28</v>
      </c>
      <c r="BQ62" s="192">
        <v>3</v>
      </c>
      <c r="BR62" s="192"/>
      <c r="BS62" s="192"/>
      <c r="BT62" s="192"/>
      <c r="BU62" s="192"/>
      <c r="BV62" s="192"/>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row>
    <row r="63" spans="2:134" ht="18" customHeight="1">
      <c r="D63" s="114" t="s">
        <v>979</v>
      </c>
      <c r="E63" s="109"/>
      <c r="F63" s="252" t="s">
        <v>989</v>
      </c>
      <c r="G63" s="252"/>
      <c r="H63" s="252"/>
      <c r="I63" s="252"/>
      <c r="P63" s="4"/>
      <c r="Q63" s="4"/>
      <c r="R63" s="4"/>
      <c r="S63" s="4"/>
      <c r="T63" s="4"/>
      <c r="U63" s="4"/>
      <c r="V63" s="4"/>
      <c r="W63" s="4"/>
      <c r="X63" s="4"/>
      <c r="Y63" s="4"/>
      <c r="Z63" s="4"/>
      <c r="AA63" s="4"/>
      <c r="AB63" s="4"/>
      <c r="AC63" s="4"/>
      <c r="AD63" s="4"/>
      <c r="AE63" s="4"/>
      <c r="AF63" s="4">
        <v>50</v>
      </c>
      <c r="AG63" s="201" t="str">
        <f>Poulefase!O65&amp;'Extra Voorspellingen'!$AJ$4&amp;Poulefase!S65</f>
        <v>Bosnië-Herzegovina vs Qatar</v>
      </c>
      <c r="AH63" s="4">
        <f>Poulefase!U65</f>
        <v>0</v>
      </c>
      <c r="AI63" s="4">
        <f>Poulefase!V65</f>
        <v>0</v>
      </c>
      <c r="AJ63" s="4"/>
      <c r="AK63" s="4" t="str">
        <f t="shared" si="1"/>
        <v>0 - 0</v>
      </c>
      <c r="AL63" s="201" t="s">
        <v>1078</v>
      </c>
      <c r="AM63" s="201" t="s">
        <v>1067</v>
      </c>
      <c r="AN63" s="4" t="str">
        <f>Poulefase!O65</f>
        <v>Bosnië-Herzegovina</v>
      </c>
      <c r="AO63" s="4" t="str">
        <f>Poulefase!S65</f>
        <v>Qatar</v>
      </c>
      <c r="AP63" s="4"/>
      <c r="AQ63" s="4"/>
      <c r="AR63" s="4"/>
      <c r="AS63" s="201" t="s">
        <v>96</v>
      </c>
      <c r="AT63" s="4">
        <v>1</v>
      </c>
      <c r="AU63" s="4"/>
      <c r="AV63" s="4"/>
      <c r="AW63" s="4"/>
      <c r="AX63" s="4"/>
      <c r="AY63" s="4"/>
      <c r="AZ63" s="192"/>
      <c r="BA63" s="207" t="e" vm="9">
        <v>#VALUE!</v>
      </c>
      <c r="BB63" s="207">
        <v>2</v>
      </c>
      <c r="BC63" s="208" t="s">
        <v>85</v>
      </c>
      <c r="BD63" s="209">
        <v>451</v>
      </c>
      <c r="BE63" s="205">
        <v>2</v>
      </c>
      <c r="BF63" s="192"/>
      <c r="BG63" s="192"/>
      <c r="BH63" s="192"/>
      <c r="BI63" s="192"/>
      <c r="BJ63" s="192" t="s">
        <v>83</v>
      </c>
      <c r="BK63" s="192" t="s">
        <v>12</v>
      </c>
      <c r="BL63" s="192" t="s">
        <v>799</v>
      </c>
      <c r="BM63" s="192" t="s">
        <v>811</v>
      </c>
      <c r="BN63" s="192" t="s">
        <v>812</v>
      </c>
      <c r="BO63" s="192" t="s">
        <v>813</v>
      </c>
      <c r="BP63" s="192">
        <v>6.22</v>
      </c>
      <c r="BQ63" s="192">
        <v>3</v>
      </c>
      <c r="BR63" s="192"/>
      <c r="BS63" s="192"/>
      <c r="BT63" s="192"/>
      <c r="BU63" s="192"/>
      <c r="BV63" s="192"/>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row>
    <row r="64" spans="2:134" ht="26.25" customHeight="1">
      <c r="D64" s="106" t="s">
        <v>1100</v>
      </c>
      <c r="E64" s="107"/>
      <c r="F64" s="250"/>
      <c r="G64" s="250"/>
      <c r="H64" s="251"/>
      <c r="I64" s="115" t="str">
        <f>IFERROR(VLOOKUP(F64,$AG$12:$AK$85,5,FALSE),"")</f>
        <v/>
      </c>
      <c r="J64" s="225" t="s">
        <v>964</v>
      </c>
      <c r="P64" s="4"/>
      <c r="Q64" s="4"/>
      <c r="R64" s="4"/>
      <c r="S64" s="4"/>
      <c r="T64" s="4"/>
      <c r="U64" s="4"/>
      <c r="V64" s="4"/>
      <c r="W64" s="4"/>
      <c r="X64" s="4"/>
      <c r="Y64" s="4"/>
      <c r="Z64" s="4"/>
      <c r="AA64" s="4"/>
      <c r="AB64" s="4"/>
      <c r="AC64" s="4"/>
      <c r="AD64" s="4"/>
      <c r="AE64" s="4"/>
      <c r="AF64" s="4">
        <v>51</v>
      </c>
      <c r="AG64" s="201" t="str">
        <f>Poulefase!O66&amp;'Extra Voorspellingen'!$AJ$4&amp;Poulefase!S66</f>
        <v>Schotland vs Brazilië</v>
      </c>
      <c r="AH64" s="4">
        <f>Poulefase!U66</f>
        <v>0</v>
      </c>
      <c r="AI64" s="4">
        <f>Poulefase!V66</f>
        <v>0</v>
      </c>
      <c r="AJ64" s="4"/>
      <c r="AK64" s="4" t="str">
        <f t="shared" si="1"/>
        <v>0 - 0</v>
      </c>
      <c r="AL64" s="201" t="s">
        <v>1050</v>
      </c>
      <c r="AM64" s="201" t="s">
        <v>1071</v>
      </c>
      <c r="AN64" s="4" t="str">
        <f>Poulefase!O66</f>
        <v>Schotland</v>
      </c>
      <c r="AO64" s="4" t="str">
        <f>Poulefase!S66</f>
        <v>Brazilië</v>
      </c>
      <c r="AP64" s="4"/>
      <c r="AQ64" s="4"/>
      <c r="AR64" s="4"/>
      <c r="AS64" s="201" t="s">
        <v>46</v>
      </c>
      <c r="AT64" s="4">
        <v>2</v>
      </c>
      <c r="AU64" s="4"/>
      <c r="AV64" s="4"/>
      <c r="AW64" s="4"/>
      <c r="AX64" s="4"/>
      <c r="AY64" s="4"/>
      <c r="AZ64" s="192"/>
      <c r="BA64" s="207" t="e" vm="3">
        <v>#VALUE!</v>
      </c>
      <c r="BB64" s="207">
        <v>2</v>
      </c>
      <c r="BC64" s="208" t="s">
        <v>80</v>
      </c>
      <c r="BD64" s="192">
        <v>501</v>
      </c>
      <c r="BE64" s="205">
        <v>2</v>
      </c>
      <c r="BF64" s="192"/>
      <c r="BG64" s="192"/>
      <c r="BH64" s="192"/>
      <c r="BI64" s="192"/>
      <c r="BJ64" s="192" t="s">
        <v>97</v>
      </c>
      <c r="BK64" s="192" t="s">
        <v>137</v>
      </c>
      <c r="BL64" s="192" t="s">
        <v>796</v>
      </c>
      <c r="BM64" s="192" t="s">
        <v>814</v>
      </c>
      <c r="BN64" s="192" t="s">
        <v>815</v>
      </c>
      <c r="BO64" s="192" t="s">
        <v>816</v>
      </c>
      <c r="BP64" s="192">
        <v>6.05</v>
      </c>
      <c r="BQ64" s="192">
        <v>3</v>
      </c>
      <c r="BR64" s="192"/>
      <c r="BS64" s="192"/>
      <c r="BT64" s="192"/>
      <c r="BU64" s="192"/>
      <c r="BV64" s="192"/>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row>
    <row r="65" spans="2:134" ht="26.25" customHeight="1">
      <c r="D65" s="108" t="s">
        <v>1101</v>
      </c>
      <c r="E65" s="107"/>
      <c r="F65" s="250"/>
      <c r="G65" s="250"/>
      <c r="H65" s="251"/>
      <c r="I65" s="115" t="str">
        <f>IFERROR(VLOOKUP(F65,$AG$12:$AK$85,5,FALSE),"")</f>
        <v/>
      </c>
      <c r="J65" s="225" t="s">
        <v>964</v>
      </c>
      <c r="P65" s="4"/>
      <c r="Q65" s="4"/>
      <c r="R65" s="4"/>
      <c r="S65" s="4"/>
      <c r="T65" s="4"/>
      <c r="U65" s="4"/>
      <c r="V65" s="4"/>
      <c r="W65" s="4"/>
      <c r="X65" s="4"/>
      <c r="Y65" s="4"/>
      <c r="Z65" s="4"/>
      <c r="AA65" s="4"/>
      <c r="AB65" s="4"/>
      <c r="AC65" s="4"/>
      <c r="AD65" s="4"/>
      <c r="AE65" s="4"/>
      <c r="AF65" s="4">
        <v>52</v>
      </c>
      <c r="AG65" s="201" t="str">
        <f>Poulefase!O67&amp;'Extra Voorspellingen'!$AJ$4&amp;Poulefase!S67</f>
        <v>Marokko vs Haïti</v>
      </c>
      <c r="AH65" s="4">
        <f>Poulefase!U67</f>
        <v>0</v>
      </c>
      <c r="AI65" s="4">
        <f>Poulefase!V67</f>
        <v>0</v>
      </c>
      <c r="AJ65" s="4"/>
      <c r="AK65" s="4" t="str">
        <f t="shared" si="1"/>
        <v>0 - 0</v>
      </c>
      <c r="AL65" s="201" t="s">
        <v>1049</v>
      </c>
      <c r="AM65" s="201" t="s">
        <v>1034</v>
      </c>
      <c r="AN65" s="4" t="str">
        <f>Poulefase!O67</f>
        <v>Marokko</v>
      </c>
      <c r="AO65" s="4" t="str">
        <f>Poulefase!S67</f>
        <v>Haïti</v>
      </c>
      <c r="AP65" s="4"/>
      <c r="AQ65" s="4"/>
      <c r="AR65" s="4"/>
      <c r="AS65" s="201" t="s">
        <v>101</v>
      </c>
      <c r="AT65" s="4">
        <v>2</v>
      </c>
      <c r="AU65" s="4"/>
      <c r="AV65" s="4"/>
      <c r="AW65" s="4"/>
      <c r="AX65" s="4"/>
      <c r="AY65" s="4"/>
      <c r="AZ65" s="192"/>
      <c r="BA65" s="207" t="e" vm="31">
        <v>#VALUE!</v>
      </c>
      <c r="BB65" s="207">
        <v>2</v>
      </c>
      <c r="BC65" s="208" t="s">
        <v>98</v>
      </c>
      <c r="BD65" s="209">
        <v>501</v>
      </c>
      <c r="BE65" s="205">
        <v>2</v>
      </c>
      <c r="BF65" s="207"/>
      <c r="BG65" s="192"/>
      <c r="BH65" s="192"/>
      <c r="BI65" s="192"/>
      <c r="BJ65" s="192" t="s">
        <v>102</v>
      </c>
      <c r="BK65" s="192" t="s">
        <v>138</v>
      </c>
      <c r="BL65" s="192" t="s">
        <v>817</v>
      </c>
      <c r="BM65" s="192" t="s">
        <v>818</v>
      </c>
      <c r="BN65" s="192" t="s">
        <v>819</v>
      </c>
      <c r="BO65" s="192" t="s">
        <v>820</v>
      </c>
      <c r="BP65" s="192">
        <v>6.04</v>
      </c>
      <c r="BQ65" s="192">
        <v>3</v>
      </c>
      <c r="BR65" s="192"/>
      <c r="BS65" s="192"/>
      <c r="BT65" s="192"/>
      <c r="BU65" s="192"/>
      <c r="BV65" s="192"/>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row>
    <row r="66" spans="2:134" ht="26.25" customHeight="1">
      <c r="D66" s="106" t="s">
        <v>1102</v>
      </c>
      <c r="E66" s="109"/>
      <c r="F66" s="250"/>
      <c r="G66" s="250"/>
      <c r="H66" s="251"/>
      <c r="I66" s="115" t="str">
        <f>IFERROR(VLOOKUP(F66,$AG$12:$AK$85,5,FALSE),"")</f>
        <v/>
      </c>
      <c r="J66" s="225" t="s">
        <v>964</v>
      </c>
      <c r="P66" s="4"/>
      <c r="Q66" s="4"/>
      <c r="R66" s="4"/>
      <c r="S66" s="4"/>
      <c r="T66" s="4"/>
      <c r="U66" s="4"/>
      <c r="V66" s="4"/>
      <c r="W66" s="4"/>
      <c r="X66" s="4"/>
      <c r="Y66" s="4"/>
      <c r="Z66" s="4"/>
      <c r="AA66" s="4"/>
      <c r="AB66" s="4"/>
      <c r="AC66" s="4"/>
      <c r="AD66" s="4"/>
      <c r="AE66" s="4"/>
      <c r="AF66" s="4">
        <v>53</v>
      </c>
      <c r="AG66" s="201" t="str">
        <f>Poulefase!O68&amp;'Extra Voorspellingen'!$AJ$4&amp;Poulefase!S68</f>
        <v>Tsjechië vs Mexico</v>
      </c>
      <c r="AH66" s="4">
        <f>Poulefase!U68</f>
        <v>0</v>
      </c>
      <c r="AI66" s="4">
        <f>Poulefase!V68</f>
        <v>0</v>
      </c>
      <c r="AJ66" s="4"/>
      <c r="AK66" s="4" t="str">
        <f t="shared" si="1"/>
        <v>0 - 0</v>
      </c>
      <c r="AL66" s="201" t="s">
        <v>1064</v>
      </c>
      <c r="AM66" s="201" t="s">
        <v>1031</v>
      </c>
      <c r="AN66" s="4" t="str">
        <f>Poulefase!O68</f>
        <v>Tsjechië</v>
      </c>
      <c r="AO66" s="4" t="str">
        <f>Poulefase!S68</f>
        <v>Mexico</v>
      </c>
      <c r="AP66" s="4"/>
      <c r="AQ66" s="4"/>
      <c r="AR66" s="4"/>
      <c r="AS66" s="201" t="s">
        <v>36</v>
      </c>
      <c r="AT66" s="4">
        <v>5</v>
      </c>
      <c r="AU66" s="4"/>
      <c r="AV66" s="4"/>
      <c r="AW66" s="4"/>
      <c r="AX66" s="4"/>
      <c r="AY66" s="4"/>
      <c r="AZ66" s="192"/>
      <c r="BA66" s="207" t="e" vm="2">
        <v>#VALUE!</v>
      </c>
      <c r="BB66" s="207">
        <v>2</v>
      </c>
      <c r="BC66" s="208" t="s">
        <v>79</v>
      </c>
      <c r="BD66" s="192">
        <v>501</v>
      </c>
      <c r="BE66" s="192">
        <v>2</v>
      </c>
      <c r="BF66" s="192"/>
      <c r="BG66" s="192"/>
      <c r="BH66" s="192"/>
      <c r="BI66" s="192"/>
      <c r="BJ66" s="192" t="s">
        <v>35</v>
      </c>
      <c r="BK66" s="192" t="s">
        <v>9</v>
      </c>
      <c r="BL66" s="192" t="s">
        <v>824</v>
      </c>
      <c r="BM66" s="192" t="s">
        <v>825</v>
      </c>
      <c r="BN66" s="192" t="s">
        <v>828</v>
      </c>
      <c r="BO66" s="192" t="s">
        <v>827</v>
      </c>
      <c r="BP66" s="192">
        <v>6</v>
      </c>
      <c r="BQ66" s="192">
        <v>3</v>
      </c>
      <c r="BR66" s="192"/>
      <c r="BS66" s="192"/>
      <c r="BT66" s="192"/>
      <c r="BU66" s="192"/>
      <c r="BV66" s="192"/>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row>
    <row r="67" spans="2:134" ht="135.6" customHeight="1">
      <c r="P67" s="4"/>
      <c r="Q67" s="4"/>
      <c r="R67" s="4"/>
      <c r="S67" s="4"/>
      <c r="T67" s="4"/>
      <c r="U67" s="4"/>
      <c r="V67" s="4"/>
      <c r="W67" s="4"/>
      <c r="X67" s="4"/>
      <c r="Y67" s="4"/>
      <c r="Z67" s="4"/>
      <c r="AA67" s="4"/>
      <c r="AB67" s="4"/>
      <c r="AC67" s="4"/>
      <c r="AD67" s="4"/>
      <c r="AE67" s="4"/>
      <c r="AF67" s="4">
        <v>54</v>
      </c>
      <c r="AG67" s="201" t="str">
        <f>Poulefase!O69&amp;'Extra Voorspellingen'!$AJ$4&amp;Poulefase!S69</f>
        <v>Zuid-Afrika vs Zuid-Korea</v>
      </c>
      <c r="AH67" s="4">
        <f>Poulefase!U69</f>
        <v>0</v>
      </c>
      <c r="AI67" s="4">
        <f>Poulefase!V69</f>
        <v>0</v>
      </c>
      <c r="AJ67" s="4"/>
      <c r="AK67" s="4" t="str">
        <f t="shared" si="1"/>
        <v>0 - 0</v>
      </c>
      <c r="AL67" s="201" t="s">
        <v>1068</v>
      </c>
      <c r="AM67" s="201" t="s">
        <v>1072</v>
      </c>
      <c r="AN67" s="4" t="str">
        <f>Poulefase!O69</f>
        <v>Zuid-Afrika</v>
      </c>
      <c r="AO67" s="4" t="str">
        <f>Poulefase!S69</f>
        <v>Zuid-Korea</v>
      </c>
      <c r="AP67" s="4"/>
      <c r="AQ67" s="4"/>
      <c r="AR67" s="4"/>
      <c r="AS67" s="201" t="s">
        <v>56</v>
      </c>
      <c r="AT67" s="4">
        <v>3</v>
      </c>
      <c r="AU67" s="4"/>
      <c r="AV67" s="4"/>
      <c r="AW67" s="4"/>
      <c r="AX67" s="4"/>
      <c r="AY67" s="4"/>
      <c r="AZ67" s="192"/>
      <c r="BA67" s="207" t="e" vm="24">
        <v>#VALUE!</v>
      </c>
      <c r="BB67" s="207">
        <v>2</v>
      </c>
      <c r="BC67" s="208" t="s">
        <v>94</v>
      </c>
      <c r="BD67" s="192">
        <v>501</v>
      </c>
      <c r="BE67" s="192">
        <v>2</v>
      </c>
      <c r="BF67" s="192"/>
      <c r="BG67" s="192"/>
      <c r="BH67" s="192"/>
      <c r="BI67" s="192"/>
      <c r="BJ67" s="192" t="s">
        <v>88</v>
      </c>
      <c r="BK67" s="192" t="s">
        <v>11</v>
      </c>
      <c r="BL67" s="192" t="s">
        <v>796</v>
      </c>
      <c r="BM67" s="192" t="s">
        <v>821</v>
      </c>
      <c r="BN67" s="192" t="s">
        <v>822</v>
      </c>
      <c r="BO67" s="192" t="s">
        <v>823</v>
      </c>
      <c r="BP67" s="192">
        <v>5.91</v>
      </c>
      <c r="BQ67" s="192">
        <v>3</v>
      </c>
      <c r="BR67" s="192"/>
      <c r="BS67" s="192"/>
      <c r="BT67" s="192"/>
      <c r="BU67" s="192"/>
      <c r="BV67" s="192"/>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row>
    <row r="68" spans="2:134" ht="18" customHeight="1">
      <c r="B68" s="118"/>
      <c r="C68" s="141"/>
      <c r="D68" s="141" t="s">
        <v>1181</v>
      </c>
      <c r="F68" s="109"/>
      <c r="P68" s="4"/>
      <c r="Q68" s="4"/>
      <c r="R68" s="4"/>
      <c r="S68" s="4"/>
      <c r="T68" s="4"/>
      <c r="U68" s="4"/>
      <c r="V68" s="4"/>
      <c r="W68" s="4"/>
      <c r="X68" s="4"/>
      <c r="Y68" s="4"/>
      <c r="Z68" s="4"/>
      <c r="AA68" s="4"/>
      <c r="AB68" s="4"/>
      <c r="AC68" s="4"/>
      <c r="AD68" s="4"/>
      <c r="AE68" s="4"/>
      <c r="AF68" s="4">
        <v>55</v>
      </c>
      <c r="AG68" s="201" t="str">
        <f>Poulefase!O70&amp;'Extra Voorspellingen'!$AJ$4&amp;Poulefase!S70</f>
        <v>Ecuador vs Duitsland</v>
      </c>
      <c r="AH68" s="4">
        <f>Poulefase!U70</f>
        <v>0</v>
      </c>
      <c r="AI68" s="4">
        <f>Poulefase!V70</f>
        <v>0</v>
      </c>
      <c r="AJ68" s="4"/>
      <c r="AK68" s="4" t="str">
        <f t="shared" si="1"/>
        <v>0 - 0</v>
      </c>
      <c r="AL68" s="201" t="s">
        <v>1052</v>
      </c>
      <c r="AM68" s="201" t="s">
        <v>1062</v>
      </c>
      <c r="AN68" s="4" t="str">
        <f>Poulefase!O70</f>
        <v>Ecuador</v>
      </c>
      <c r="AO68" s="4" t="str">
        <f>Poulefase!S70</f>
        <v>Duitsland</v>
      </c>
      <c r="AP68" s="4"/>
      <c r="AQ68" s="4"/>
      <c r="AR68" s="4"/>
      <c r="AS68" s="201" t="s">
        <v>94</v>
      </c>
      <c r="AT68" s="4">
        <v>1</v>
      </c>
      <c r="AU68" s="4"/>
      <c r="AV68" s="4"/>
      <c r="AW68" s="4"/>
      <c r="AX68" s="4"/>
      <c r="AY68" s="4"/>
      <c r="AZ68" s="192"/>
      <c r="BA68" s="207" t="e" vm="46">
        <v>#VALUE!</v>
      </c>
      <c r="BB68" s="207">
        <v>1</v>
      </c>
      <c r="BC68" s="208" t="s">
        <v>106</v>
      </c>
      <c r="BD68" s="192">
        <v>751</v>
      </c>
      <c r="BE68" s="192">
        <v>0</v>
      </c>
      <c r="BF68" s="192"/>
      <c r="BG68" s="192"/>
      <c r="BH68" s="192"/>
      <c r="BI68" s="192"/>
      <c r="BJ68" s="192" t="s">
        <v>845</v>
      </c>
      <c r="BK68" s="192" t="s">
        <v>141</v>
      </c>
      <c r="BL68" s="192" t="s">
        <v>803</v>
      </c>
      <c r="BM68" s="192" t="s">
        <v>846</v>
      </c>
      <c r="BN68" s="192" t="s">
        <v>847</v>
      </c>
      <c r="BO68" s="192" t="s">
        <v>848</v>
      </c>
      <c r="BP68" s="192">
        <v>4.78</v>
      </c>
      <c r="BQ68" s="192">
        <v>3</v>
      </c>
      <c r="BR68" s="192"/>
      <c r="BS68" s="192"/>
      <c r="BT68" s="192"/>
      <c r="BU68" s="192"/>
      <c r="BV68" s="192"/>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row>
    <row r="69" spans="2:134" ht="14.25" customHeight="1">
      <c r="C69" s="112"/>
      <c r="D69" s="109"/>
      <c r="E69" s="112"/>
      <c r="F69" s="109"/>
      <c r="P69" s="4"/>
      <c r="Q69" s="4"/>
      <c r="R69" s="4"/>
      <c r="S69" s="4"/>
      <c r="T69" s="4"/>
      <c r="U69" s="4"/>
      <c r="V69" s="4"/>
      <c r="W69" s="4"/>
      <c r="X69" s="4"/>
      <c r="Y69" s="4"/>
      <c r="Z69" s="4"/>
      <c r="AA69" s="4"/>
      <c r="AB69" s="4"/>
      <c r="AC69" s="4"/>
      <c r="AD69" s="4"/>
      <c r="AE69" s="4"/>
      <c r="AF69" s="4">
        <v>56</v>
      </c>
      <c r="AG69" s="201" t="str">
        <f>Poulefase!O71&amp;'Extra Voorspellingen'!$AJ$4&amp;Poulefase!S71</f>
        <v>Curaçao vs Ivoorkust</v>
      </c>
      <c r="AH69" s="4">
        <f>Poulefase!U71</f>
        <v>0</v>
      </c>
      <c r="AI69" s="4">
        <f>Poulefase!V71</f>
        <v>0</v>
      </c>
      <c r="AJ69" s="4"/>
      <c r="AK69" s="4" t="str">
        <f t="shared" si="1"/>
        <v>0 - 0</v>
      </c>
      <c r="AL69" s="201" t="s">
        <v>1076</v>
      </c>
      <c r="AM69" s="201" t="s">
        <v>1037</v>
      </c>
      <c r="AN69" s="4" t="str">
        <f>Poulefase!O71</f>
        <v>Curaçao</v>
      </c>
      <c r="AO69" s="4" t="str">
        <f>Poulefase!S71</f>
        <v>Ivoorkust</v>
      </c>
      <c r="AP69" s="4"/>
      <c r="AQ69" s="4"/>
      <c r="AR69" s="4"/>
      <c r="AS69" s="201" t="s">
        <v>54</v>
      </c>
      <c r="AT69" s="4">
        <v>3</v>
      </c>
      <c r="AU69" s="4"/>
      <c r="AV69" s="4"/>
      <c r="AW69" s="4"/>
      <c r="AX69" s="4"/>
      <c r="AY69" s="4"/>
      <c r="AZ69" s="192"/>
      <c r="BA69" s="207" t="e" vm="11">
        <v>#VALUE!</v>
      </c>
      <c r="BB69" s="207">
        <v>1</v>
      </c>
      <c r="BC69" s="208" t="s">
        <v>86</v>
      </c>
      <c r="BD69" s="192">
        <v>1001</v>
      </c>
      <c r="BE69" s="192">
        <v>0</v>
      </c>
      <c r="BF69" s="192"/>
      <c r="BG69" s="192"/>
      <c r="BH69" s="192"/>
      <c r="BI69" s="192"/>
      <c r="BJ69" s="192" t="s">
        <v>54</v>
      </c>
      <c r="BK69" s="192" t="s">
        <v>12</v>
      </c>
      <c r="BL69" s="192" t="s">
        <v>824</v>
      </c>
      <c r="BM69" s="192" t="s">
        <v>832</v>
      </c>
      <c r="BN69" s="192" t="s">
        <v>844</v>
      </c>
      <c r="BO69" s="192" t="s">
        <v>843</v>
      </c>
      <c r="BP69" s="192">
        <v>5.5</v>
      </c>
      <c r="BQ69" s="192">
        <v>3</v>
      </c>
      <c r="BR69" s="192"/>
      <c r="BS69" s="192"/>
      <c r="BT69" s="192"/>
      <c r="BU69" s="192"/>
      <c r="BV69" s="192"/>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row>
    <row r="70" spans="2:134" ht="14.25" customHeight="1">
      <c r="C70" s="156"/>
      <c r="D70" s="104" t="s">
        <v>1182</v>
      </c>
      <c r="E70" s="156"/>
      <c r="F70" s="156"/>
      <c r="G70" s="156"/>
      <c r="H70" s="156"/>
      <c r="J70" s="156"/>
      <c r="K70" s="156"/>
      <c r="L70" s="156"/>
      <c r="M70" s="156"/>
      <c r="P70" s="4"/>
      <c r="Q70" s="4"/>
      <c r="R70" s="4"/>
      <c r="S70" s="4"/>
      <c r="T70" s="4"/>
      <c r="U70" s="4"/>
      <c r="V70" s="4"/>
      <c r="W70" s="4"/>
      <c r="X70" s="4"/>
      <c r="Y70" s="4"/>
      <c r="Z70" s="4"/>
      <c r="AA70" s="4"/>
      <c r="AB70" s="4"/>
      <c r="AC70" s="4"/>
      <c r="AD70" s="4"/>
      <c r="AE70" s="4"/>
      <c r="AF70" s="4">
        <v>57</v>
      </c>
      <c r="AG70" s="201" t="str">
        <f>Poulefase!O72&amp;'Extra Voorspellingen'!$AJ$4&amp;Poulefase!S72</f>
        <v>Tunesië vs Nederland</v>
      </c>
      <c r="AH70" s="4">
        <f>Poulefase!U72</f>
        <v>0</v>
      </c>
      <c r="AI70" s="4">
        <f>Poulefase!V72</f>
        <v>0</v>
      </c>
      <c r="AJ70" s="4"/>
      <c r="AK70" s="4" t="str">
        <f t="shared" si="1"/>
        <v>0 - 0</v>
      </c>
      <c r="AL70" s="201" t="s">
        <v>1053</v>
      </c>
      <c r="AM70" s="201" t="s">
        <v>1036</v>
      </c>
      <c r="AN70" s="4" t="str">
        <f>Poulefase!O72</f>
        <v>Tunesië</v>
      </c>
      <c r="AO70" s="4" t="str">
        <f>Poulefase!S72</f>
        <v>Nederland</v>
      </c>
      <c r="AP70" s="4"/>
      <c r="AQ70" s="4"/>
      <c r="AR70" s="4"/>
      <c r="AS70" s="201" t="s">
        <v>97</v>
      </c>
      <c r="AT70" s="4">
        <v>3</v>
      </c>
      <c r="AU70" s="4"/>
      <c r="AV70" s="4"/>
      <c r="AW70" s="4"/>
      <c r="AX70" s="4"/>
      <c r="AY70" s="4"/>
      <c r="AZ70" s="192"/>
      <c r="BA70" s="207" t="e" vm="29">
        <v>#VALUE!</v>
      </c>
      <c r="BB70" s="207">
        <v>1</v>
      </c>
      <c r="BC70" s="208" t="s">
        <v>96</v>
      </c>
      <c r="BD70" s="192">
        <v>1001</v>
      </c>
      <c r="BE70" s="192">
        <v>1</v>
      </c>
      <c r="BF70" s="192"/>
      <c r="BG70" s="192"/>
      <c r="BH70" s="192"/>
      <c r="BI70" s="192"/>
      <c r="BJ70" s="192" t="s">
        <v>93</v>
      </c>
      <c r="BK70" s="192" t="s">
        <v>13</v>
      </c>
      <c r="BL70" s="192" t="s">
        <v>803</v>
      </c>
      <c r="BM70" s="192" t="s">
        <v>829</v>
      </c>
      <c r="BN70" s="192" t="s">
        <v>830</v>
      </c>
      <c r="BO70" s="192" t="s">
        <v>831</v>
      </c>
      <c r="BP70" s="192">
        <v>5.23</v>
      </c>
      <c r="BQ70" s="192">
        <v>2</v>
      </c>
      <c r="BR70" s="192"/>
      <c r="BS70" s="192"/>
      <c r="BT70" s="192"/>
      <c r="BU70" s="192"/>
      <c r="BV70" s="192"/>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row>
    <row r="71" spans="2:134" ht="6.75" customHeight="1">
      <c r="C71" s="156"/>
      <c r="D71" s="156"/>
      <c r="E71" s="156"/>
      <c r="F71" s="156"/>
      <c r="G71" s="156"/>
      <c r="H71" s="156"/>
      <c r="J71" s="156"/>
      <c r="K71" s="156"/>
      <c r="L71" s="156"/>
      <c r="M71" s="156"/>
      <c r="P71" s="4"/>
      <c r="Q71" s="4"/>
      <c r="R71" s="4"/>
      <c r="S71" s="4"/>
      <c r="T71" s="4"/>
      <c r="U71" s="4"/>
      <c r="V71" s="4"/>
      <c r="W71" s="4"/>
      <c r="X71" s="4"/>
      <c r="Y71" s="4"/>
      <c r="Z71" s="4"/>
      <c r="AA71" s="4"/>
      <c r="AB71" s="4"/>
      <c r="AC71" s="4"/>
      <c r="AD71" s="4"/>
      <c r="AE71" s="4"/>
      <c r="AF71" s="4">
        <v>58</v>
      </c>
      <c r="AG71" s="201" t="str">
        <f>Poulefase!O73&amp;'Extra Voorspellingen'!$AJ$4&amp;Poulefase!S73</f>
        <v>Japan vs Zweden</v>
      </c>
      <c r="AH71" s="4">
        <f>Poulefase!U73</f>
        <v>0</v>
      </c>
      <c r="AI71" s="4">
        <f>Poulefase!V73</f>
        <v>0</v>
      </c>
      <c r="AJ71" s="4"/>
      <c r="AK71" s="4" t="str">
        <f t="shared" si="1"/>
        <v>0 - 0</v>
      </c>
      <c r="AL71" s="201" t="s">
        <v>1051</v>
      </c>
      <c r="AM71" s="201" t="s">
        <v>1038</v>
      </c>
      <c r="AN71" s="4" t="str">
        <f>Poulefase!O73</f>
        <v>Japan</v>
      </c>
      <c r="AO71" s="4" t="str">
        <f>Poulefase!S73</f>
        <v>Zweden</v>
      </c>
      <c r="AP71" s="4"/>
      <c r="AQ71" s="4"/>
      <c r="AR71" s="4"/>
      <c r="AS71" s="201" t="s">
        <v>83</v>
      </c>
      <c r="AT71" s="4">
        <v>3</v>
      </c>
      <c r="AU71" s="4"/>
      <c r="AV71" s="4"/>
      <c r="AW71" s="4"/>
      <c r="AX71" s="4"/>
      <c r="AY71" s="4"/>
      <c r="AZ71" s="192"/>
      <c r="BA71" s="207" t="e" vm="47">
        <v>#VALUE!</v>
      </c>
      <c r="BB71" s="207">
        <v>1</v>
      </c>
      <c r="BC71" s="208" t="s">
        <v>107</v>
      </c>
      <c r="BD71" s="192">
        <v>1001</v>
      </c>
      <c r="BE71" s="192">
        <v>0</v>
      </c>
      <c r="BF71" s="192"/>
      <c r="BG71" s="192"/>
      <c r="BH71" s="192"/>
      <c r="BI71" s="192"/>
      <c r="BJ71" s="192" t="s">
        <v>91</v>
      </c>
      <c r="BK71" s="192" t="s">
        <v>14</v>
      </c>
      <c r="BL71" s="192" t="s">
        <v>803</v>
      </c>
      <c r="BM71" s="192" t="s">
        <v>832</v>
      </c>
      <c r="BN71" s="192" t="s">
        <v>833</v>
      </c>
      <c r="BO71" s="192" t="s">
        <v>834</v>
      </c>
      <c r="BP71" s="192">
        <v>4.9000000000000004</v>
      </c>
      <c r="BQ71" s="192">
        <v>2</v>
      </c>
      <c r="BR71" s="192"/>
      <c r="BS71" s="192"/>
      <c r="BT71" s="192"/>
      <c r="BU71" s="192"/>
      <c r="BV71" s="192"/>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row>
    <row r="72" spans="2:134" ht="14.25" customHeight="1">
      <c r="C72" s="101"/>
      <c r="P72" s="4"/>
      <c r="Q72" s="4"/>
      <c r="R72" s="4"/>
      <c r="S72" s="4"/>
      <c r="T72" s="4"/>
      <c r="U72" s="4"/>
      <c r="V72" s="4"/>
      <c r="W72" s="4"/>
      <c r="X72" s="4"/>
      <c r="Y72" s="4"/>
      <c r="Z72" s="4"/>
      <c r="AA72" s="4"/>
      <c r="AB72" s="4"/>
      <c r="AC72" s="4"/>
      <c r="AD72" s="4"/>
      <c r="AE72" s="4"/>
      <c r="AF72" s="4">
        <v>59</v>
      </c>
      <c r="AG72" s="201" t="str">
        <f>Poulefase!O74&amp;'Extra Voorspellingen'!$AJ$4&amp;Poulefase!S74</f>
        <v>Turkije vs Verenigde Staten</v>
      </c>
      <c r="AH72" s="4">
        <f>Poulefase!U74</f>
        <v>0</v>
      </c>
      <c r="AI72" s="4">
        <f>Poulefase!V74</f>
        <v>0</v>
      </c>
      <c r="AJ72" s="4"/>
      <c r="AK72" s="4" t="str">
        <f t="shared" si="1"/>
        <v>0 - 0</v>
      </c>
      <c r="AL72" s="201" t="s">
        <v>1066</v>
      </c>
      <c r="AM72" s="201" t="s">
        <v>1033</v>
      </c>
      <c r="AN72" s="4" t="str">
        <f>Poulefase!O74</f>
        <v>Turkije</v>
      </c>
      <c r="AO72" s="4" t="str">
        <f>Poulefase!S74</f>
        <v>Verenigde Staten</v>
      </c>
      <c r="AP72" s="4"/>
      <c r="AQ72" s="4"/>
      <c r="AR72" s="4"/>
      <c r="AS72" s="201" t="s">
        <v>79</v>
      </c>
      <c r="AT72" s="4">
        <v>2</v>
      </c>
      <c r="AU72" s="4"/>
      <c r="AV72" s="4"/>
      <c r="AW72" s="4"/>
      <c r="AX72" s="4"/>
      <c r="AY72" s="4"/>
      <c r="AZ72" s="192"/>
      <c r="BA72" s="192"/>
      <c r="BB72" s="207">
        <v>1</v>
      </c>
      <c r="BC72" s="214" t="s">
        <v>955</v>
      </c>
      <c r="BD72" s="192">
        <v>1001</v>
      </c>
      <c r="BE72" s="192">
        <v>0</v>
      </c>
      <c r="BF72" s="192"/>
      <c r="BG72" s="192"/>
      <c r="BH72" s="192"/>
      <c r="BI72" s="192"/>
      <c r="BJ72" s="192" t="s">
        <v>50</v>
      </c>
      <c r="BK72" s="192" t="s">
        <v>139</v>
      </c>
      <c r="BL72" s="192" t="s">
        <v>835</v>
      </c>
      <c r="BM72" s="192" t="s">
        <v>836</v>
      </c>
      <c r="BN72" s="192" t="s">
        <v>837</v>
      </c>
      <c r="BO72" s="192" t="s">
        <v>838</v>
      </c>
      <c r="BP72" s="192">
        <v>4.8899999999999997</v>
      </c>
      <c r="BQ72" s="192">
        <v>2</v>
      </c>
      <c r="BR72" s="192"/>
      <c r="BS72" s="192"/>
      <c r="BT72" s="192"/>
      <c r="BU72" s="192"/>
      <c r="BV72" s="192"/>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row>
    <row r="73" spans="2:134" ht="14.25" customHeight="1">
      <c r="D73" s="114" t="s">
        <v>1180</v>
      </c>
      <c r="E73" s="102"/>
      <c r="F73" s="142" t="s">
        <v>970</v>
      </c>
      <c r="G73" s="102"/>
      <c r="P73" s="4"/>
      <c r="Q73" s="4"/>
      <c r="R73" s="4"/>
      <c r="S73" s="4"/>
      <c r="T73" s="4"/>
      <c r="U73" s="4"/>
      <c r="V73" s="4"/>
      <c r="W73" s="4"/>
      <c r="X73" s="4"/>
      <c r="Y73" s="4"/>
      <c r="Z73" s="4"/>
      <c r="AA73" s="4"/>
      <c r="AB73" s="4"/>
      <c r="AC73" s="4"/>
      <c r="AD73" s="4"/>
      <c r="AE73" s="4"/>
      <c r="AF73" s="4">
        <v>60</v>
      </c>
      <c r="AG73" s="201" t="str">
        <f>Poulefase!O75&amp;'Extra Voorspellingen'!$AJ$4&amp;Poulefase!S75</f>
        <v>Paraguay vs Australië</v>
      </c>
      <c r="AH73" s="4">
        <f>Poulefase!U75</f>
        <v>0</v>
      </c>
      <c r="AI73" s="4">
        <f>Poulefase!V75</f>
        <v>0</v>
      </c>
      <c r="AJ73" s="4"/>
      <c r="AK73" s="4" t="str">
        <f t="shared" si="1"/>
        <v>0 - 0</v>
      </c>
      <c r="AL73" s="201" t="s">
        <v>1065</v>
      </c>
      <c r="AM73" s="201" t="s">
        <v>1070</v>
      </c>
      <c r="AN73" s="4" t="str">
        <f>Poulefase!O75</f>
        <v>Paraguay</v>
      </c>
      <c r="AO73" s="4" t="str">
        <f>Poulefase!S75</f>
        <v>Australië</v>
      </c>
      <c r="AP73" s="4"/>
      <c r="AQ73" s="4"/>
      <c r="AR73" s="4"/>
      <c r="AS73" s="201" t="s">
        <v>80</v>
      </c>
      <c r="AT73" s="4">
        <v>2</v>
      </c>
      <c r="AU73" s="4"/>
      <c r="AV73" s="4"/>
      <c r="AW73" s="4"/>
      <c r="AX73" s="4"/>
      <c r="AY73" s="4"/>
      <c r="AZ73" s="192"/>
      <c r="BA73" s="207" t="e" vm="32">
        <v>#VALUE!</v>
      </c>
      <c r="BB73" s="207">
        <v>1</v>
      </c>
      <c r="BC73" s="208" t="s">
        <v>99</v>
      </c>
      <c r="BD73" s="192">
        <v>1001</v>
      </c>
      <c r="BE73" s="192">
        <v>0</v>
      </c>
      <c r="BF73" s="192"/>
      <c r="BG73" s="192"/>
      <c r="BH73" s="192"/>
      <c r="BI73" s="192"/>
      <c r="BJ73" s="192" t="s">
        <v>118</v>
      </c>
      <c r="BK73" s="192" t="s">
        <v>136</v>
      </c>
      <c r="BL73" s="192" t="s">
        <v>839</v>
      </c>
      <c r="BM73" s="192" t="s">
        <v>836</v>
      </c>
      <c r="BN73" s="192" t="s">
        <v>840</v>
      </c>
      <c r="BO73" s="192" t="s">
        <v>841</v>
      </c>
      <c r="BP73" s="192">
        <v>4.84</v>
      </c>
      <c r="BQ73" s="192">
        <v>2</v>
      </c>
      <c r="BR73" s="192"/>
      <c r="BS73" s="192"/>
      <c r="BT73" s="192"/>
      <c r="BU73" s="192"/>
      <c r="BV73" s="192"/>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row>
    <row r="74" spans="2:134" ht="7.5" customHeight="1">
      <c r="D74" s="69"/>
      <c r="E74" s="102"/>
      <c r="F74" s="102"/>
      <c r="G74" s="102"/>
      <c r="P74" s="4"/>
      <c r="Q74" s="4"/>
      <c r="R74" s="4"/>
      <c r="S74" s="4"/>
      <c r="T74" s="4"/>
      <c r="U74" s="4"/>
      <c r="V74" s="4"/>
      <c r="W74" s="4"/>
      <c r="X74" s="4"/>
      <c r="Y74" s="4"/>
      <c r="Z74" s="4"/>
      <c r="AA74" s="4"/>
      <c r="AB74" s="4"/>
      <c r="AC74" s="4"/>
      <c r="AD74" s="4"/>
      <c r="AE74" s="4"/>
      <c r="AF74" s="4">
        <v>61</v>
      </c>
      <c r="AG74" s="201" t="str">
        <f>Poulefase!O76&amp;'Extra Voorspellingen'!$AJ$4&amp;Poulefase!S76</f>
        <v>Noorwegen vs Frankrijk</v>
      </c>
      <c r="AH74" s="4">
        <f>Poulefase!U76</f>
        <v>0</v>
      </c>
      <c r="AI74" s="4">
        <f>Poulefase!V76</f>
        <v>0</v>
      </c>
      <c r="AJ74" s="4"/>
      <c r="AK74" s="4" t="str">
        <f t="shared" si="1"/>
        <v>0 - 0</v>
      </c>
      <c r="AL74" s="201" t="s">
        <v>1063</v>
      </c>
      <c r="AM74" s="201" t="s">
        <v>1042</v>
      </c>
      <c r="AN74" s="4" t="str">
        <f>Poulefase!O76</f>
        <v>Noorwegen</v>
      </c>
      <c r="AO74" s="4" t="str">
        <f>Poulefase!S76</f>
        <v>Frankrijk</v>
      </c>
      <c r="AP74" s="4"/>
      <c r="AQ74" s="4"/>
      <c r="AR74" s="4"/>
      <c r="AS74" s="201" t="s">
        <v>1028</v>
      </c>
      <c r="AT74" s="4">
        <v>2</v>
      </c>
      <c r="AU74" s="4"/>
      <c r="AV74" s="4"/>
      <c r="AW74" s="4"/>
      <c r="AX74" s="4"/>
      <c r="AY74" s="4"/>
      <c r="AZ74" s="192"/>
      <c r="BA74" s="207" t="e" vm="26">
        <v>#VALUE!</v>
      </c>
      <c r="BB74" s="207">
        <v>1</v>
      </c>
      <c r="BC74" s="208" t="s">
        <v>95</v>
      </c>
      <c r="BD74" s="192">
        <v>1501</v>
      </c>
      <c r="BE74" s="192">
        <v>0</v>
      </c>
      <c r="BF74" s="192"/>
      <c r="BG74" s="192"/>
      <c r="BH74" s="192"/>
      <c r="BI74" s="192"/>
      <c r="BJ74" s="192" t="s">
        <v>84</v>
      </c>
      <c r="BK74" s="192" t="s">
        <v>12</v>
      </c>
      <c r="BL74" s="192" t="s">
        <v>824</v>
      </c>
      <c r="BM74" s="192" t="s">
        <v>832</v>
      </c>
      <c r="BN74" s="192" t="s">
        <v>842</v>
      </c>
      <c r="BO74" s="192" t="s">
        <v>843</v>
      </c>
      <c r="BP74" s="192">
        <v>4.82</v>
      </c>
      <c r="BQ74" s="192">
        <v>2</v>
      </c>
      <c r="BR74" s="192"/>
      <c r="BS74" s="192"/>
      <c r="BT74" s="192"/>
      <c r="BU74" s="192"/>
      <c r="BV74" s="192"/>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row>
    <row r="75" spans="2:134" ht="26.25" customHeight="1">
      <c r="D75" s="106" t="s">
        <v>1179</v>
      </c>
      <c r="E75" s="107"/>
      <c r="F75" s="218"/>
      <c r="G75" s="225" t="s">
        <v>964</v>
      </c>
      <c r="P75" s="4"/>
      <c r="Q75" s="4"/>
      <c r="R75" s="4"/>
      <c r="S75" s="4"/>
      <c r="T75" s="4"/>
      <c r="U75" s="4"/>
      <c r="V75" s="4"/>
      <c r="W75" s="4"/>
      <c r="X75" s="4"/>
      <c r="Y75" s="4"/>
      <c r="Z75" s="4"/>
      <c r="AA75" s="4"/>
      <c r="AB75" s="4"/>
      <c r="AC75" s="4"/>
      <c r="AD75" s="4"/>
      <c r="AE75" s="4"/>
      <c r="AF75" s="4">
        <v>62</v>
      </c>
      <c r="AG75" s="201" t="str">
        <f>Poulefase!O77&amp;'Extra Voorspellingen'!$AJ$4&amp;Poulefase!S77</f>
        <v>Senegal vs Irak</v>
      </c>
      <c r="AH75" s="4">
        <f>Poulefase!U77</f>
        <v>0</v>
      </c>
      <c r="AI75" s="4">
        <f>Poulefase!V77</f>
        <v>0</v>
      </c>
      <c r="AJ75" s="4"/>
      <c r="AK75" s="4" t="str">
        <f t="shared" si="1"/>
        <v>0 - 0</v>
      </c>
      <c r="AL75" s="201" t="s">
        <v>1057</v>
      </c>
      <c r="AM75" s="201" t="s">
        <v>1074</v>
      </c>
      <c r="AN75" s="4" t="str">
        <f>Poulefase!O77</f>
        <v>Senegal</v>
      </c>
      <c r="AO75" s="4" t="str">
        <f>Poulefase!S77</f>
        <v>Irak</v>
      </c>
      <c r="AP75" s="4"/>
      <c r="AQ75" s="4"/>
      <c r="AR75" s="4"/>
      <c r="AS75" s="201" t="s">
        <v>41</v>
      </c>
      <c r="AT75" s="4">
        <v>3</v>
      </c>
      <c r="AU75" s="4"/>
      <c r="AV75" s="4"/>
      <c r="AW75" s="4"/>
      <c r="AX75" s="4"/>
      <c r="AY75" s="4"/>
      <c r="AZ75" s="192"/>
      <c r="BA75" s="207" t="e" vm="15">
        <v>#VALUE!</v>
      </c>
      <c r="BB75" s="207">
        <v>1</v>
      </c>
      <c r="BC75" s="208" t="s">
        <v>89</v>
      </c>
      <c r="BD75" s="192">
        <v>2501</v>
      </c>
      <c r="BE75" s="192">
        <v>0</v>
      </c>
      <c r="BF75" s="192"/>
      <c r="BG75" s="192"/>
      <c r="BH75" s="192"/>
      <c r="BI75" s="192"/>
      <c r="BJ75" s="192" t="s">
        <v>956</v>
      </c>
      <c r="BK75" s="192" t="s">
        <v>14</v>
      </c>
      <c r="BL75" s="192" t="s">
        <v>824</v>
      </c>
      <c r="BM75" s="192" t="s">
        <v>855</v>
      </c>
      <c r="BN75" s="192" t="s">
        <v>856</v>
      </c>
      <c r="BO75" s="192" t="s">
        <v>857</v>
      </c>
      <c r="BP75" s="192">
        <v>4.5</v>
      </c>
      <c r="BQ75" s="192">
        <v>2</v>
      </c>
      <c r="BR75" s="192"/>
      <c r="BS75" s="192"/>
      <c r="BT75" s="192"/>
      <c r="BU75" s="192"/>
      <c r="BV75" s="192"/>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row>
    <row r="76" spans="2:134" ht="14.25" customHeight="1">
      <c r="C76"/>
      <c r="P76" s="4"/>
      <c r="Q76" s="4"/>
      <c r="R76" s="4"/>
      <c r="S76" s="4"/>
      <c r="T76" s="4"/>
      <c r="U76" s="4"/>
      <c r="V76" s="4"/>
      <c r="W76" s="4"/>
      <c r="X76" s="4"/>
      <c r="Y76" s="4"/>
      <c r="Z76" s="4"/>
      <c r="AA76" s="4"/>
      <c r="AB76" s="4"/>
      <c r="AC76" s="4"/>
      <c r="AD76" s="4"/>
      <c r="AE76" s="4"/>
      <c r="AF76" s="4">
        <v>63</v>
      </c>
      <c r="AG76" s="201" t="str">
        <f>Poulefase!O78&amp;'Extra Voorspellingen'!$AJ$4&amp;Poulefase!S78</f>
        <v>Uruguay vs Spanje</v>
      </c>
      <c r="AH76" s="4">
        <f>Poulefase!U78</f>
        <v>0</v>
      </c>
      <c r="AI76" s="4">
        <f>Poulefase!V78</f>
        <v>0</v>
      </c>
      <c r="AJ76" s="4"/>
      <c r="AK76" s="4" t="str">
        <f t="shared" ref="AK76:AK85" si="2">AH76&amp;$AJ$12&amp;AI76</f>
        <v>0 - 0</v>
      </c>
      <c r="AL76" s="201" t="s">
        <v>1055</v>
      </c>
      <c r="AM76" s="201" t="s">
        <v>1039</v>
      </c>
      <c r="AN76" s="4" t="str">
        <f>Poulefase!O78</f>
        <v>Uruguay</v>
      </c>
      <c r="AO76" s="4" t="str">
        <f>Poulefase!S78</f>
        <v>Spanje</v>
      </c>
      <c r="AP76" s="4"/>
      <c r="AQ76" s="4"/>
      <c r="AR76" s="4"/>
      <c r="AS76" s="4"/>
      <c r="AT76" s="4"/>
      <c r="AU76" s="4"/>
      <c r="AV76" s="4"/>
      <c r="AW76" s="4"/>
      <c r="AX76" s="4"/>
      <c r="AY76" s="4"/>
      <c r="AZ76" s="192"/>
      <c r="BA76" s="207" t="e" vm="18">
        <v>#VALUE!</v>
      </c>
      <c r="BB76" s="207">
        <v>1</v>
      </c>
      <c r="BC76" s="208" t="s">
        <v>90</v>
      </c>
      <c r="BD76" s="192">
        <v>2501</v>
      </c>
      <c r="BE76" s="192">
        <v>0</v>
      </c>
      <c r="BF76" s="192"/>
      <c r="BG76" s="192"/>
      <c r="BH76" s="192"/>
      <c r="BI76" s="192"/>
      <c r="BJ76" s="192" t="s">
        <v>82</v>
      </c>
      <c r="BK76" s="192" t="s">
        <v>10</v>
      </c>
      <c r="BL76" s="192" t="s">
        <v>839</v>
      </c>
      <c r="BM76" s="192" t="s">
        <v>849</v>
      </c>
      <c r="BN76" s="192" t="s">
        <v>850</v>
      </c>
      <c r="BO76" s="192" t="s">
        <v>851</v>
      </c>
      <c r="BP76" s="192">
        <v>4.42</v>
      </c>
      <c r="BQ76" s="192">
        <v>2</v>
      </c>
      <c r="BR76" s="192"/>
      <c r="BS76" s="192"/>
      <c r="BT76" s="192"/>
      <c r="BU76" s="192"/>
      <c r="BV76" s="192"/>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row>
    <row r="77" spans="2:134" ht="14.25" customHeight="1">
      <c r="C77"/>
      <c r="P77" s="4"/>
      <c r="Q77" s="4"/>
      <c r="R77" s="4"/>
      <c r="S77" s="4"/>
      <c r="T77" s="4"/>
      <c r="U77" s="4"/>
      <c r="V77" s="4"/>
      <c r="W77" s="4"/>
      <c r="X77" s="4"/>
      <c r="Y77" s="4"/>
      <c r="Z77" s="4"/>
      <c r="AA77" s="4"/>
      <c r="AB77" s="4"/>
      <c r="AC77" s="4"/>
      <c r="AD77" s="4"/>
      <c r="AE77" s="4"/>
      <c r="AF77" s="4">
        <v>64</v>
      </c>
      <c r="AG77" s="201" t="str">
        <f>Poulefase!O79&amp;'Extra Voorspellingen'!$AJ$4&amp;Poulefase!S79</f>
        <v>Kaapverdië vs Saoedi-Arabië</v>
      </c>
      <c r="AH77" s="4">
        <f>Poulefase!U79</f>
        <v>0</v>
      </c>
      <c r="AI77" s="4">
        <f>Poulefase!V79</f>
        <v>0</v>
      </c>
      <c r="AJ77" s="4"/>
      <c r="AK77" s="4" t="str">
        <f t="shared" si="2"/>
        <v>0 - 0</v>
      </c>
      <c r="AL77" s="201" t="s">
        <v>1069</v>
      </c>
      <c r="AM77" s="201" t="s">
        <v>1077</v>
      </c>
      <c r="AN77" s="4" t="str">
        <f>Poulefase!O79</f>
        <v>Kaapverdië</v>
      </c>
      <c r="AO77" s="4" t="str">
        <f>Poulefase!S79</f>
        <v>Saoedi-Arabië</v>
      </c>
      <c r="AP77" s="4"/>
      <c r="AQ77" s="4"/>
      <c r="AR77" s="4"/>
      <c r="AS77" s="4"/>
      <c r="AT77" s="4"/>
      <c r="AU77" s="4"/>
      <c r="AV77" s="4"/>
      <c r="AW77" s="4"/>
      <c r="AX77" s="4"/>
      <c r="AY77" s="4"/>
      <c r="AZ77" s="192"/>
      <c r="BA77" s="207" t="e" vm="34">
        <v>#VALUE!</v>
      </c>
      <c r="BB77" s="207">
        <v>1</v>
      </c>
      <c r="BC77" s="208" t="s">
        <v>100</v>
      </c>
      <c r="BD77" s="192">
        <v>2501</v>
      </c>
      <c r="BE77" s="192">
        <v>0</v>
      </c>
      <c r="BF77" s="192"/>
      <c r="BG77" s="192"/>
      <c r="BH77" s="192"/>
      <c r="BI77" s="192"/>
      <c r="BJ77" s="192" t="s">
        <v>92</v>
      </c>
      <c r="BK77" s="192" t="s">
        <v>13</v>
      </c>
      <c r="BL77" s="192" t="s">
        <v>835</v>
      </c>
      <c r="BM77" s="192" t="s">
        <v>852</v>
      </c>
      <c r="BN77" s="192" t="s">
        <v>853</v>
      </c>
      <c r="BO77" s="192" t="s">
        <v>854</v>
      </c>
      <c r="BP77" s="192">
        <v>4.13</v>
      </c>
      <c r="BQ77" s="192">
        <v>2</v>
      </c>
      <c r="BR77" s="192"/>
      <c r="BS77" s="192"/>
      <c r="BT77" s="192"/>
      <c r="BU77" s="192"/>
      <c r="BV77" s="192"/>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row>
    <row r="78" spans="2:134" ht="14.25" customHeight="1">
      <c r="C78"/>
      <c r="P78" s="4"/>
      <c r="Q78" s="4"/>
      <c r="R78" s="4"/>
      <c r="S78" s="4"/>
      <c r="T78" s="4"/>
      <c r="U78" s="4"/>
      <c r="V78" s="4"/>
      <c r="W78" s="4"/>
      <c r="X78" s="4"/>
      <c r="Y78" s="4"/>
      <c r="Z78" s="4"/>
      <c r="AA78" s="4"/>
      <c r="AB78" s="4"/>
      <c r="AC78" s="4"/>
      <c r="AD78" s="4"/>
      <c r="AE78" s="4"/>
      <c r="AF78" s="4">
        <v>65</v>
      </c>
      <c r="AG78" s="201" t="str">
        <f>Poulefase!O80&amp;'Extra Voorspellingen'!$AJ$4&amp;Poulefase!S80</f>
        <v>Nieuw-Zeeland vs België</v>
      </c>
      <c r="AH78" s="4">
        <f>Poulefase!U80</f>
        <v>0</v>
      </c>
      <c r="AI78" s="4">
        <f>Poulefase!V80</f>
        <v>0</v>
      </c>
      <c r="AJ78" s="4"/>
      <c r="AK78" s="4" t="str">
        <f t="shared" si="2"/>
        <v>0 - 0</v>
      </c>
      <c r="AL78" s="201" t="s">
        <v>1073</v>
      </c>
      <c r="AM78" s="201" t="s">
        <v>1040</v>
      </c>
      <c r="AN78" s="4" t="str">
        <f>Poulefase!O80</f>
        <v>Nieuw-Zeeland</v>
      </c>
      <c r="AO78" s="4" t="str">
        <f>Poulefase!S80</f>
        <v>België</v>
      </c>
      <c r="AP78" s="4"/>
      <c r="AQ78" s="4"/>
      <c r="AR78" s="4"/>
      <c r="AS78" s="4"/>
      <c r="AT78" s="4"/>
      <c r="AU78" s="4"/>
      <c r="AV78" s="4"/>
      <c r="AW78" s="4"/>
      <c r="AX78" s="4"/>
      <c r="AY78" s="4"/>
      <c r="AZ78" s="192"/>
      <c r="BA78" s="192"/>
      <c r="BB78" s="192"/>
      <c r="BC78" s="192"/>
      <c r="BD78" s="192"/>
      <c r="BE78" s="192"/>
      <c r="BF78" s="192"/>
      <c r="BG78" s="192"/>
      <c r="BH78" s="192"/>
      <c r="BI78" s="192"/>
      <c r="BJ78" s="192" t="s">
        <v>105</v>
      </c>
      <c r="BK78" s="192" t="s">
        <v>141</v>
      </c>
      <c r="BL78" s="192" t="s">
        <v>824</v>
      </c>
      <c r="BM78" s="192" t="s">
        <v>858</v>
      </c>
      <c r="BN78" s="192" t="s">
        <v>859</v>
      </c>
      <c r="BO78" s="192" t="s">
        <v>838</v>
      </c>
      <c r="BP78" s="192">
        <v>4.0599999999999996</v>
      </c>
      <c r="BQ78" s="192">
        <v>2</v>
      </c>
      <c r="BR78" s="192"/>
      <c r="BS78" s="192"/>
      <c r="BT78" s="192"/>
      <c r="BU78" s="192"/>
      <c r="BV78" s="192"/>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row>
    <row r="79" spans="2:134" ht="14.25" customHeight="1">
      <c r="C79"/>
      <c r="P79" s="4"/>
      <c r="Q79" s="4"/>
      <c r="R79" s="4"/>
      <c r="S79" s="4"/>
      <c r="T79" s="4"/>
      <c r="U79" s="4"/>
      <c r="V79" s="4"/>
      <c r="W79" s="4"/>
      <c r="X79" s="4"/>
      <c r="Y79" s="4"/>
      <c r="Z79" s="4"/>
      <c r="AA79" s="4"/>
      <c r="AB79" s="4"/>
      <c r="AC79" s="4"/>
      <c r="AD79" s="4"/>
      <c r="AE79" s="4"/>
      <c r="AF79" s="4">
        <v>66</v>
      </c>
      <c r="AG79" s="201" t="str">
        <f>Poulefase!O81&amp;'Extra Voorspellingen'!$AJ$4&amp;Poulefase!S81</f>
        <v>Egypte vs Iran</v>
      </c>
      <c r="AH79" s="4">
        <f>Poulefase!U81</f>
        <v>0</v>
      </c>
      <c r="AI79" s="4">
        <f>Poulefase!V81</f>
        <v>0</v>
      </c>
      <c r="AJ79" s="4"/>
      <c r="AK79" s="4" t="str">
        <f t="shared" si="2"/>
        <v>0 - 0</v>
      </c>
      <c r="AL79" s="201" t="s">
        <v>1054</v>
      </c>
      <c r="AM79" s="201" t="s">
        <v>1075</v>
      </c>
      <c r="AN79" s="4" t="str">
        <f>Poulefase!O81</f>
        <v>Egypte</v>
      </c>
      <c r="AO79" s="4" t="str">
        <f>Poulefase!S81</f>
        <v>Iran</v>
      </c>
      <c r="AP79" s="4"/>
      <c r="AQ79" s="4"/>
      <c r="AR79" s="4"/>
      <c r="AS79" s="4"/>
      <c r="AT79" s="4"/>
      <c r="AU79" s="4"/>
      <c r="AV79" s="4"/>
      <c r="AW79" s="4"/>
      <c r="AX79" s="4"/>
      <c r="AY79" s="4"/>
      <c r="AZ79" s="192"/>
      <c r="BA79" s="192"/>
      <c r="BB79" s="207"/>
      <c r="BC79" s="214"/>
      <c r="BD79" s="192"/>
      <c r="BE79" s="192"/>
      <c r="BF79" s="192"/>
      <c r="BG79" s="192"/>
      <c r="BH79" s="192"/>
      <c r="BI79" s="192"/>
      <c r="BJ79" s="192" t="s">
        <v>101</v>
      </c>
      <c r="BK79" s="192" t="s">
        <v>138</v>
      </c>
      <c r="BL79" s="192" t="s">
        <v>803</v>
      </c>
      <c r="BM79" s="192" t="s">
        <v>860</v>
      </c>
      <c r="BN79" s="192" t="s">
        <v>861</v>
      </c>
      <c r="BO79" s="192" t="s">
        <v>827</v>
      </c>
      <c r="BP79" s="192">
        <v>3.82</v>
      </c>
      <c r="BQ79" s="192">
        <v>2</v>
      </c>
      <c r="BR79" s="192"/>
      <c r="BS79" s="192"/>
      <c r="BT79" s="192"/>
      <c r="BU79" s="192"/>
      <c r="BV79" s="192"/>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row>
    <row r="80" spans="2:134" ht="14.25" customHeight="1">
      <c r="C80"/>
      <c r="P80" s="4"/>
      <c r="Q80" s="4"/>
      <c r="R80" s="4"/>
      <c r="S80" s="4"/>
      <c r="T80" s="4"/>
      <c r="U80" s="4"/>
      <c r="V80" s="4"/>
      <c r="W80" s="4"/>
      <c r="X80" s="4"/>
      <c r="Y80" s="4"/>
      <c r="Z80" s="4"/>
      <c r="AA80" s="4"/>
      <c r="AB80" s="4"/>
      <c r="AC80" s="4"/>
      <c r="AD80" s="4"/>
      <c r="AE80" s="4"/>
      <c r="AF80" s="4">
        <v>67</v>
      </c>
      <c r="AG80" s="201" t="str">
        <f>Poulefase!O82&amp;'Extra Voorspellingen'!$AJ$4&amp;Poulefase!S82</f>
        <v>Panama vs Engeland</v>
      </c>
      <c r="AH80" s="4">
        <f>Poulefase!U82</f>
        <v>0</v>
      </c>
      <c r="AI80" s="4">
        <f>Poulefase!V82</f>
        <v>0</v>
      </c>
      <c r="AJ80" s="4"/>
      <c r="AK80" s="4" t="str">
        <f t="shared" si="2"/>
        <v>0 - 0</v>
      </c>
      <c r="AL80" s="201" t="s">
        <v>1035</v>
      </c>
      <c r="AM80" s="201" t="s">
        <v>1045</v>
      </c>
      <c r="AN80" s="4" t="str">
        <f>Poulefase!O82</f>
        <v>Panama</v>
      </c>
      <c r="AO80" s="4" t="str">
        <f>Poulefase!S82</f>
        <v>Engeland</v>
      </c>
      <c r="AP80" s="4"/>
      <c r="AQ80" s="4"/>
      <c r="AR80" s="4"/>
      <c r="AS80" s="4"/>
      <c r="AT80" s="4"/>
      <c r="AU80" s="4"/>
      <c r="AV80" s="4"/>
      <c r="AW80" s="4"/>
      <c r="AX80" s="4"/>
      <c r="AY80" s="4"/>
      <c r="AZ80" s="192"/>
      <c r="BA80" s="192"/>
      <c r="BB80" s="207"/>
      <c r="BC80" s="214"/>
      <c r="BD80" s="192"/>
      <c r="BE80" s="192"/>
      <c r="BF80" s="192"/>
      <c r="BG80" s="192"/>
      <c r="BH80" s="192"/>
      <c r="BI80" s="192"/>
      <c r="BJ80" s="192" t="s">
        <v>104</v>
      </c>
      <c r="BK80" s="192" t="s">
        <v>139</v>
      </c>
      <c r="BL80" s="192" t="s">
        <v>862</v>
      </c>
      <c r="BM80" s="192" t="s">
        <v>863</v>
      </c>
      <c r="BN80" s="192" t="s">
        <v>864</v>
      </c>
      <c r="BO80" s="192" t="s">
        <v>865</v>
      </c>
      <c r="BP80" s="192">
        <v>3.79</v>
      </c>
      <c r="BQ80" s="192">
        <v>2</v>
      </c>
      <c r="BR80" s="192"/>
      <c r="BS80" s="192"/>
      <c r="BT80" s="192"/>
      <c r="BU80" s="192"/>
      <c r="BV80" s="192"/>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row>
    <row r="81" spans="4:134" ht="14.25" customHeight="1">
      <c r="P81" s="4"/>
      <c r="Q81" s="4"/>
      <c r="R81" s="4"/>
      <c r="S81" s="4"/>
      <c r="T81" s="4"/>
      <c r="U81" s="4"/>
      <c r="V81" s="4"/>
      <c r="W81" s="4"/>
      <c r="X81" s="4"/>
      <c r="Y81" s="4"/>
      <c r="Z81" s="4"/>
      <c r="AA81" s="4"/>
      <c r="AB81" s="4"/>
      <c r="AC81" s="4"/>
      <c r="AD81" s="4"/>
      <c r="AE81" s="4"/>
      <c r="AF81" s="4">
        <v>68</v>
      </c>
      <c r="AG81" s="201" t="str">
        <f>Poulefase!O83&amp;'Extra Voorspellingen'!$AJ$4&amp;Poulefase!S83</f>
        <v>Kroatië vs Ghana</v>
      </c>
      <c r="AH81" s="4">
        <f>Poulefase!U83</f>
        <v>0</v>
      </c>
      <c r="AI81" s="4">
        <f>Poulefase!V83</f>
        <v>0</v>
      </c>
      <c r="AJ81" s="4"/>
      <c r="AK81" s="4" t="str">
        <f t="shared" si="2"/>
        <v>0 - 0</v>
      </c>
      <c r="AL81" s="201" t="s">
        <v>1060</v>
      </c>
      <c r="AM81" s="201" t="s">
        <v>1046</v>
      </c>
      <c r="AN81" s="4" t="str">
        <f>Poulefase!O83</f>
        <v>Kroatië</v>
      </c>
      <c r="AO81" s="4" t="str">
        <f>Poulefase!S83</f>
        <v>Ghana</v>
      </c>
      <c r="AP81" s="4"/>
      <c r="AQ81" s="4"/>
      <c r="AR81" s="4"/>
      <c r="AS81" s="4"/>
      <c r="AT81" s="4"/>
      <c r="AU81" s="4"/>
      <c r="AV81" s="4"/>
      <c r="AW81" s="4"/>
      <c r="AX81" s="4"/>
      <c r="AY81" s="4"/>
      <c r="AZ81" s="192"/>
      <c r="BA81" s="192"/>
      <c r="BB81" s="192"/>
      <c r="BC81" s="192"/>
      <c r="BD81" s="192"/>
      <c r="BE81" s="192"/>
      <c r="BF81" s="192"/>
      <c r="BG81" s="192"/>
      <c r="BH81" s="192"/>
      <c r="BI81" s="192"/>
      <c r="BJ81" s="192" t="s">
        <v>46</v>
      </c>
      <c r="BK81" s="192" t="s">
        <v>11</v>
      </c>
      <c r="BL81" s="192" t="s">
        <v>839</v>
      </c>
      <c r="BM81" s="192" t="s">
        <v>866</v>
      </c>
      <c r="BN81" s="192" t="s">
        <v>867</v>
      </c>
      <c r="BO81" s="192" t="s">
        <v>868</v>
      </c>
      <c r="BP81" s="192">
        <v>3.62</v>
      </c>
      <c r="BQ81" s="192">
        <v>2</v>
      </c>
      <c r="BR81" s="192"/>
      <c r="BS81" s="192"/>
      <c r="BT81" s="192"/>
      <c r="BU81" s="192"/>
      <c r="BV81" s="192"/>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row>
    <row r="82" spans="4:134" ht="11.25" customHeight="1">
      <c r="P82" s="4"/>
      <c r="Q82" s="4"/>
      <c r="R82" s="4"/>
      <c r="S82" s="4"/>
      <c r="T82" s="4"/>
      <c r="U82" s="4"/>
      <c r="V82" s="4"/>
      <c r="W82" s="4"/>
      <c r="X82" s="4"/>
      <c r="Y82" s="4"/>
      <c r="Z82" s="4"/>
      <c r="AA82" s="4"/>
      <c r="AB82" s="4"/>
      <c r="AC82" s="4"/>
      <c r="AD82" s="4"/>
      <c r="AE82" s="4"/>
      <c r="AF82" s="4">
        <v>69</v>
      </c>
      <c r="AG82" s="201" t="str">
        <f>Poulefase!O84&amp;'Extra Voorspellingen'!$AJ$4&amp;Poulefase!S84</f>
        <v>Colombia vs Portugal</v>
      </c>
      <c r="AH82" s="4">
        <f>Poulefase!U84</f>
        <v>0</v>
      </c>
      <c r="AI82" s="4">
        <f>Poulefase!V84</f>
        <v>0</v>
      </c>
      <c r="AJ82" s="4"/>
      <c r="AK82" s="4" t="str">
        <f t="shared" si="2"/>
        <v>0 - 0</v>
      </c>
      <c r="AL82" s="201" t="s">
        <v>1061</v>
      </c>
      <c r="AM82" s="201" t="s">
        <v>1044</v>
      </c>
      <c r="AN82" s="4" t="str">
        <f>Poulefase!O84</f>
        <v>Colombia</v>
      </c>
      <c r="AO82" s="4" t="str">
        <f>Poulefase!S84</f>
        <v>Portugal</v>
      </c>
      <c r="AP82" s="4"/>
      <c r="AQ82" s="4"/>
      <c r="AR82" s="4"/>
      <c r="AS82" s="4"/>
      <c r="AT82" s="4"/>
      <c r="AU82" s="4"/>
      <c r="AV82" s="4"/>
      <c r="AW82" s="4"/>
      <c r="AX82" s="4"/>
      <c r="AY82" s="4"/>
      <c r="AZ82" s="192"/>
      <c r="BA82" s="192"/>
      <c r="BB82" s="192"/>
      <c r="BC82" s="192"/>
      <c r="BD82" s="192"/>
      <c r="BE82" s="192"/>
      <c r="BF82" s="192"/>
      <c r="BG82" s="192"/>
      <c r="BH82" s="192"/>
      <c r="BI82" s="192"/>
      <c r="BJ82" s="192" t="s">
        <v>98</v>
      </c>
      <c r="BK82" s="192" t="s">
        <v>136</v>
      </c>
      <c r="BL82" s="192" t="s">
        <v>869</v>
      </c>
      <c r="BM82" s="192" t="s">
        <v>870</v>
      </c>
      <c r="BN82" s="192" t="s">
        <v>871</v>
      </c>
      <c r="BO82" s="192" t="s">
        <v>872</v>
      </c>
      <c r="BP82" s="192">
        <v>3.47</v>
      </c>
      <c r="BQ82" s="192">
        <v>2</v>
      </c>
      <c r="BR82" s="192"/>
      <c r="BS82" s="192"/>
      <c r="BT82" s="192"/>
      <c r="BU82" s="192"/>
      <c r="BV82" s="192"/>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row>
    <row r="83" spans="4:134" ht="4.5" customHeight="1">
      <c r="P83" s="4"/>
      <c r="Q83" s="4"/>
      <c r="R83" s="4"/>
      <c r="S83" s="4"/>
      <c r="T83" s="4"/>
      <c r="U83" s="4"/>
      <c r="V83" s="4"/>
      <c r="W83" s="4"/>
      <c r="X83" s="4"/>
      <c r="Y83" s="4"/>
      <c r="Z83" s="4"/>
      <c r="AA83" s="4"/>
      <c r="AB83" s="4"/>
      <c r="AC83" s="4"/>
      <c r="AD83" s="4"/>
      <c r="AE83" s="4"/>
      <c r="AF83" s="4">
        <v>70</v>
      </c>
      <c r="AG83" s="201" t="str">
        <f>Poulefase!O85&amp;'Extra Voorspellingen'!$AJ$4&amp;Poulefase!S85</f>
        <v>DR Congo vs Oezbekistan</v>
      </c>
      <c r="AH83" s="4">
        <f>Poulefase!U85</f>
        <v>0</v>
      </c>
      <c r="AI83" s="4">
        <f>Poulefase!V85</f>
        <v>0</v>
      </c>
      <c r="AJ83" s="4"/>
      <c r="AK83" s="4" t="str">
        <f t="shared" si="2"/>
        <v>0 - 0</v>
      </c>
      <c r="AL83" s="201" t="s">
        <v>1059</v>
      </c>
      <c r="AM83" s="201" t="s">
        <v>1047</v>
      </c>
      <c r="AN83" s="4" t="str">
        <f>Poulefase!O85</f>
        <v>DR Congo</v>
      </c>
      <c r="AO83" s="4" t="str">
        <f>Poulefase!S85</f>
        <v>Oezbekistan</v>
      </c>
      <c r="AP83" s="4"/>
      <c r="AQ83" s="4"/>
      <c r="AR83" s="4"/>
      <c r="AS83" s="4"/>
      <c r="AT83" s="4"/>
      <c r="AU83" s="4"/>
      <c r="AV83" s="4"/>
      <c r="AW83" s="4"/>
      <c r="AX83" s="4"/>
      <c r="AY83" s="4"/>
      <c r="AZ83" s="192"/>
      <c r="BA83" s="192"/>
      <c r="BB83" s="207"/>
      <c r="BC83" s="214"/>
      <c r="BD83" s="192"/>
      <c r="BE83" s="192"/>
      <c r="BF83" s="192"/>
      <c r="BG83" s="192"/>
      <c r="BH83" s="192"/>
      <c r="BI83" s="192"/>
      <c r="BJ83" s="192" t="s">
        <v>80</v>
      </c>
      <c r="BK83" s="192" t="s">
        <v>9</v>
      </c>
      <c r="BL83" s="192" t="s">
        <v>869</v>
      </c>
      <c r="BM83" s="192" t="s">
        <v>873</v>
      </c>
      <c r="BN83" s="192" t="s">
        <v>874</v>
      </c>
      <c r="BO83" s="192" t="s">
        <v>875</v>
      </c>
      <c r="BP83" s="192">
        <v>2.94</v>
      </c>
      <c r="BQ83" s="192">
        <v>2</v>
      </c>
      <c r="BR83" s="192"/>
      <c r="BS83" s="192"/>
      <c r="BT83" s="192"/>
      <c r="BU83" s="192"/>
      <c r="BV83" s="192"/>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row>
    <row r="84" spans="4:134" ht="3" customHeight="1">
      <c r="P84" s="4"/>
      <c r="Q84" s="4"/>
      <c r="R84" s="4"/>
      <c r="S84" s="4"/>
      <c r="T84" s="4"/>
      <c r="U84" s="4"/>
      <c r="V84" s="4"/>
      <c r="W84" s="4"/>
      <c r="X84" s="4"/>
      <c r="Y84" s="4"/>
      <c r="Z84" s="4"/>
      <c r="AA84" s="4"/>
      <c r="AB84" s="4"/>
      <c r="AC84" s="4"/>
      <c r="AD84" s="4"/>
      <c r="AE84" s="4"/>
      <c r="AF84" s="4">
        <v>71</v>
      </c>
      <c r="AG84" s="201" t="str">
        <f>Poulefase!O86&amp;'Extra Voorspellingen'!$AJ$4&amp;Poulefase!S86</f>
        <v>Jordanië vs Argentinië</v>
      </c>
      <c r="AH84" s="4">
        <f>Poulefase!U86</f>
        <v>0</v>
      </c>
      <c r="AI84" s="4">
        <f>Poulefase!V86</f>
        <v>0</v>
      </c>
      <c r="AJ84" s="4"/>
      <c r="AK84" s="4" t="str">
        <f t="shared" si="2"/>
        <v>0 - 0</v>
      </c>
      <c r="AL84" s="201" t="s">
        <v>1056</v>
      </c>
      <c r="AM84" s="201" t="s">
        <v>1043</v>
      </c>
      <c r="AN84" s="4" t="str">
        <f>Poulefase!O86</f>
        <v>Jordanië</v>
      </c>
      <c r="AO84" s="4" t="str">
        <f>Poulefase!S86</f>
        <v>Argentinië</v>
      </c>
      <c r="AP84" s="4"/>
      <c r="AQ84" s="4"/>
      <c r="AR84" s="4"/>
      <c r="AS84" s="4"/>
      <c r="AT84" s="4"/>
      <c r="AU84" s="4"/>
      <c r="AV84" s="4"/>
      <c r="AW84" s="4"/>
      <c r="AX84" s="4"/>
      <c r="AY84" s="4"/>
      <c r="AZ84" s="192"/>
      <c r="BA84" s="192"/>
      <c r="BB84" s="207"/>
      <c r="BC84" s="214"/>
      <c r="BD84" s="192"/>
      <c r="BE84" s="192"/>
      <c r="BF84" s="192"/>
      <c r="BG84" s="192"/>
      <c r="BH84" s="192"/>
      <c r="BI84" s="192"/>
      <c r="BJ84" s="192" t="s">
        <v>79</v>
      </c>
      <c r="BK84" s="192" t="s">
        <v>9</v>
      </c>
      <c r="BL84" s="192" t="s">
        <v>869</v>
      </c>
      <c r="BM84" s="192" t="s">
        <v>876</v>
      </c>
      <c r="BN84" s="192" t="s">
        <v>877</v>
      </c>
      <c r="BO84" s="192" t="s">
        <v>878</v>
      </c>
      <c r="BP84" s="192">
        <v>2.92</v>
      </c>
      <c r="BQ84" s="192">
        <v>2</v>
      </c>
      <c r="BR84" s="192"/>
      <c r="BS84" s="192"/>
      <c r="BT84" s="192"/>
      <c r="BU84" s="192"/>
      <c r="BV84" s="192"/>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row>
    <row r="85" spans="4:134" ht="3" customHeight="1">
      <c r="P85" s="4"/>
      <c r="Q85" s="4"/>
      <c r="R85" s="4"/>
      <c r="S85" s="4"/>
      <c r="T85" s="4"/>
      <c r="U85" s="4"/>
      <c r="V85" s="4"/>
      <c r="W85" s="4"/>
      <c r="X85" s="4"/>
      <c r="Y85" s="4"/>
      <c r="Z85" s="4"/>
      <c r="AA85" s="4"/>
      <c r="AB85" s="4"/>
      <c r="AC85" s="4"/>
      <c r="AD85" s="4"/>
      <c r="AE85" s="4"/>
      <c r="AF85" s="4">
        <v>72</v>
      </c>
      <c r="AG85" s="201" t="str">
        <f>Poulefase!O87&amp;'Extra Voorspellingen'!$AJ$4&amp;Poulefase!S87</f>
        <v>Algerije vs Oostenrijk</v>
      </c>
      <c r="AH85" s="4">
        <f>Poulefase!U87</f>
        <v>0</v>
      </c>
      <c r="AI85" s="4">
        <f>Poulefase!V87</f>
        <v>0</v>
      </c>
      <c r="AJ85" s="4"/>
      <c r="AK85" s="4" t="str">
        <f t="shared" si="2"/>
        <v>0 - 0</v>
      </c>
      <c r="AL85" s="201" t="s">
        <v>1058</v>
      </c>
      <c r="AM85" s="201" t="s">
        <v>1041</v>
      </c>
      <c r="AN85" s="4" t="str">
        <f>Poulefase!O87</f>
        <v>Algerije</v>
      </c>
      <c r="AO85" s="4" t="str">
        <f>Poulefase!S87</f>
        <v>Oostenrijk</v>
      </c>
      <c r="AP85" s="4"/>
      <c r="AQ85" s="4"/>
      <c r="AR85" s="4"/>
      <c r="AS85" s="4"/>
      <c r="AT85" s="4"/>
      <c r="AU85" s="4"/>
      <c r="AV85" s="4"/>
      <c r="AW85" s="4"/>
      <c r="AX85" s="4"/>
      <c r="AY85" s="4"/>
      <c r="AZ85" s="192"/>
      <c r="BA85" s="192"/>
      <c r="BB85" s="207"/>
      <c r="BC85" s="214"/>
      <c r="BD85" s="192"/>
      <c r="BE85" s="192"/>
      <c r="BF85" s="192"/>
      <c r="BG85" s="192"/>
      <c r="BH85" s="192"/>
      <c r="BI85" s="192"/>
      <c r="BJ85" s="192" t="s">
        <v>882</v>
      </c>
      <c r="BK85" s="192" t="s">
        <v>12</v>
      </c>
      <c r="BL85" s="192" t="s">
        <v>883</v>
      </c>
      <c r="BM85" s="192" t="s">
        <v>884</v>
      </c>
      <c r="BN85" s="192" t="s">
        <v>885</v>
      </c>
      <c r="BO85" s="192" t="s">
        <v>886</v>
      </c>
      <c r="BP85" s="192">
        <v>2.38</v>
      </c>
      <c r="BQ85" s="192">
        <v>2</v>
      </c>
      <c r="BR85" s="192"/>
      <c r="BS85" s="192"/>
      <c r="BT85" s="192"/>
      <c r="BU85" s="192"/>
      <c r="BV85" s="192"/>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row>
    <row r="86" spans="4:134" ht="3" customHeight="1">
      <c r="P86" s="4"/>
      <c r="Q86" s="4"/>
      <c r="R86" s="4"/>
      <c r="S86" s="4"/>
      <c r="T86" s="4"/>
      <c r="U86" s="4"/>
      <c r="V86" s="4"/>
      <c r="W86" s="4"/>
      <c r="X86" s="4"/>
      <c r="Y86" s="4"/>
      <c r="Z86" s="4"/>
      <c r="AA86" s="4"/>
      <c r="AB86" s="4"/>
      <c r="AC86" s="4"/>
      <c r="AD86" s="4"/>
      <c r="AE86" s="4"/>
      <c r="AF86" s="4"/>
      <c r="AG86" s="201"/>
      <c r="AH86" s="4"/>
      <c r="AI86" s="4"/>
      <c r="AJ86" s="4"/>
      <c r="AK86" s="4"/>
      <c r="AL86" s="4"/>
      <c r="AM86" s="4"/>
      <c r="AN86" s="4"/>
      <c r="AO86" s="4"/>
      <c r="AP86" s="4"/>
      <c r="AQ86" s="4"/>
      <c r="AR86" s="4"/>
      <c r="AS86" s="4"/>
      <c r="AT86" s="4"/>
      <c r="AU86" s="4"/>
      <c r="AV86" s="4"/>
      <c r="AW86" s="4"/>
      <c r="AX86" s="4"/>
      <c r="AY86" s="4"/>
      <c r="AZ86" s="192"/>
      <c r="BA86" s="192"/>
      <c r="BB86" s="207"/>
      <c r="BC86" s="214"/>
      <c r="BD86" s="192"/>
      <c r="BE86" s="192"/>
      <c r="BF86" s="192"/>
      <c r="BG86" s="192"/>
      <c r="BH86" s="192"/>
      <c r="BI86" s="192"/>
      <c r="BJ86" s="192" t="s">
        <v>957</v>
      </c>
      <c r="BK86" s="192" t="s">
        <v>140</v>
      </c>
      <c r="BL86" s="192" t="s">
        <v>869</v>
      </c>
      <c r="BM86" s="192" t="s">
        <v>879</v>
      </c>
      <c r="BN86" s="192" t="s">
        <v>880</v>
      </c>
      <c r="BO86" s="192" t="s">
        <v>881</v>
      </c>
      <c r="BP86" s="192">
        <v>2.68</v>
      </c>
      <c r="BQ86" s="192">
        <v>1</v>
      </c>
      <c r="BR86" s="192"/>
      <c r="BS86" s="192"/>
      <c r="BT86" s="192"/>
      <c r="BU86" s="192"/>
      <c r="BV86" s="192"/>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row>
    <row r="87" spans="4:134" ht="17.399999999999999" customHeight="1">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192"/>
      <c r="BA87" s="192"/>
      <c r="BB87" s="207"/>
      <c r="BC87" s="214"/>
      <c r="BD87" s="192"/>
      <c r="BE87" s="192"/>
      <c r="BF87" s="192"/>
      <c r="BG87" s="192"/>
      <c r="BH87" s="192"/>
      <c r="BI87" s="192"/>
      <c r="BJ87" s="192" t="s">
        <v>887</v>
      </c>
      <c r="BK87" s="192" t="s">
        <v>137</v>
      </c>
      <c r="BL87" s="192" t="s">
        <v>888</v>
      </c>
      <c r="BM87" s="192" t="s">
        <v>889</v>
      </c>
      <c r="BN87" s="192" t="s">
        <v>890</v>
      </c>
      <c r="BO87" s="192" t="s">
        <v>891</v>
      </c>
      <c r="BP87" s="192">
        <v>2.35</v>
      </c>
      <c r="BQ87" s="192">
        <v>1</v>
      </c>
      <c r="BR87" s="192"/>
      <c r="BS87" s="192"/>
      <c r="BT87" s="192"/>
      <c r="BU87" s="192"/>
      <c r="BV87" s="192"/>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row>
    <row r="88" spans="4:134" ht="3" customHeight="1">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192"/>
      <c r="BA88" s="192"/>
      <c r="BB88" s="207"/>
      <c r="BC88" s="214"/>
      <c r="BD88" s="192"/>
      <c r="BE88" s="192"/>
      <c r="BF88" s="192"/>
      <c r="BG88" s="192"/>
      <c r="BH88" s="192"/>
      <c r="BI88" s="192"/>
      <c r="BJ88" s="192" t="s">
        <v>895</v>
      </c>
      <c r="BK88" s="192" t="s">
        <v>14</v>
      </c>
      <c r="BL88" s="192" t="s">
        <v>869</v>
      </c>
      <c r="BM88" s="192" t="s">
        <v>896</v>
      </c>
      <c r="BN88" s="192" t="s">
        <v>897</v>
      </c>
      <c r="BO88" s="192" t="s">
        <v>891</v>
      </c>
      <c r="BP88" s="192">
        <v>1.86</v>
      </c>
      <c r="BQ88" s="192">
        <v>1</v>
      </c>
      <c r="BR88" s="192"/>
      <c r="BS88" s="192"/>
      <c r="BT88" s="192"/>
      <c r="BU88" s="192"/>
      <c r="BV88" s="192"/>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row>
    <row r="89" spans="4:134" ht="3" customHeight="1">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192"/>
      <c r="BA89" s="192"/>
      <c r="BB89" s="207"/>
      <c r="BC89" s="214"/>
      <c r="BD89" s="192"/>
      <c r="BE89" s="192"/>
      <c r="BF89" s="192"/>
      <c r="BG89" s="192"/>
      <c r="BH89" s="192"/>
      <c r="BI89" s="192"/>
      <c r="BJ89" s="192" t="s">
        <v>99</v>
      </c>
      <c r="BK89" s="192" t="s">
        <v>136</v>
      </c>
      <c r="BL89" s="192" t="s">
        <v>888</v>
      </c>
      <c r="BM89" s="192" t="s">
        <v>892</v>
      </c>
      <c r="BN89" s="192" t="s">
        <v>893</v>
      </c>
      <c r="BO89" s="192" t="s">
        <v>894</v>
      </c>
      <c r="BP89" s="192">
        <v>2.2000000000000002</v>
      </c>
      <c r="BQ89" s="192">
        <v>1</v>
      </c>
      <c r="BR89" s="192"/>
      <c r="BS89" s="192" t="s">
        <v>959</v>
      </c>
      <c r="BT89" s="192"/>
      <c r="BU89" s="192"/>
      <c r="BV89" s="192"/>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row>
    <row r="90" spans="4:134" ht="15" customHeight="1">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192"/>
      <c r="BA90" s="192"/>
      <c r="BB90" s="192"/>
      <c r="BC90" s="192"/>
      <c r="BD90" s="192"/>
      <c r="BE90" s="192"/>
      <c r="BF90" s="192"/>
      <c r="BG90" s="192"/>
      <c r="BH90" s="192"/>
      <c r="BI90" s="192"/>
      <c r="BJ90" s="192" t="s">
        <v>898</v>
      </c>
      <c r="BK90" s="192" t="s">
        <v>137</v>
      </c>
      <c r="BL90" s="192" t="s">
        <v>899</v>
      </c>
      <c r="BM90" s="192" t="s">
        <v>900</v>
      </c>
      <c r="BN90" s="192" t="s">
        <v>901</v>
      </c>
      <c r="BO90" s="192" t="s">
        <v>902</v>
      </c>
      <c r="BP90" s="192">
        <v>1.82</v>
      </c>
      <c r="BQ90" s="192">
        <v>1</v>
      </c>
      <c r="BR90" s="192"/>
      <c r="BS90" s="217">
        <v>5</v>
      </c>
      <c r="BT90" s="192">
        <v>9.15</v>
      </c>
      <c r="BU90" s="192"/>
      <c r="BV90" s="192"/>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row>
    <row r="91" spans="4:134" ht="15" customHeight="1">
      <c r="D91" s="141" t="s">
        <v>1191</v>
      </c>
      <c r="E91" s="109"/>
      <c r="G91" s="109"/>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192"/>
      <c r="BA91" s="192"/>
      <c r="BB91" s="192"/>
      <c r="BC91" s="192"/>
      <c r="BD91" s="192"/>
      <c r="BE91" s="192"/>
      <c r="BF91" s="192"/>
      <c r="BG91" s="192"/>
      <c r="BH91" s="192"/>
      <c r="BI91" s="192"/>
      <c r="BJ91" s="192" t="s">
        <v>86</v>
      </c>
      <c r="BK91" s="192" t="s">
        <v>10</v>
      </c>
      <c r="BL91" s="192" t="s">
        <v>888</v>
      </c>
      <c r="BM91" s="192" t="s">
        <v>903</v>
      </c>
      <c r="BN91" s="192" t="s">
        <v>904</v>
      </c>
      <c r="BO91" s="192" t="s">
        <v>905</v>
      </c>
      <c r="BP91" s="192">
        <v>1.8</v>
      </c>
      <c r="BQ91" s="192">
        <v>1</v>
      </c>
      <c r="BR91" s="192"/>
      <c r="BS91" s="217" t="s">
        <v>960</v>
      </c>
      <c r="BT91" s="192">
        <f>BP57+BP86</f>
        <v>10.5</v>
      </c>
      <c r="BU91" s="192"/>
      <c r="BV91" s="192"/>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row>
    <row r="92" spans="4:134" ht="15" customHeight="1">
      <c r="D92" s="112"/>
      <c r="E92" s="109"/>
      <c r="F92" s="112"/>
      <c r="G92" s="109"/>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192"/>
      <c r="BA92" s="192"/>
      <c r="BB92" s="192"/>
      <c r="BC92" s="192"/>
      <c r="BD92" s="192"/>
      <c r="BE92" s="192"/>
      <c r="BF92" s="192"/>
      <c r="BG92" s="192"/>
      <c r="BH92" s="192"/>
      <c r="BI92" s="192"/>
      <c r="BJ92" s="192" t="s">
        <v>107</v>
      </c>
      <c r="BK92" s="192" t="s">
        <v>140</v>
      </c>
      <c r="BL92" s="192" t="s">
        <v>888</v>
      </c>
      <c r="BM92" s="192" t="s">
        <v>906</v>
      </c>
      <c r="BN92" s="192" t="s">
        <v>907</v>
      </c>
      <c r="BO92" s="192" t="s">
        <v>902</v>
      </c>
      <c r="BP92" s="192">
        <v>1.72</v>
      </c>
      <c r="BQ92" s="192">
        <v>1</v>
      </c>
      <c r="BR92" s="192"/>
      <c r="BS92" s="217" t="s">
        <v>961</v>
      </c>
      <c r="BT92" s="192">
        <f>BP60+BP70</f>
        <v>11.95</v>
      </c>
      <c r="BU92" s="192"/>
      <c r="BV92" s="192"/>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row>
    <row r="93" spans="4:134" ht="15" customHeight="1">
      <c r="D93" s="248" t="s">
        <v>1192</v>
      </c>
      <c r="E93" s="248"/>
      <c r="F93" s="248"/>
      <c r="G93" s="248"/>
      <c r="H93" s="248"/>
      <c r="I93" s="248"/>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192"/>
      <c r="BA93" s="192"/>
      <c r="BB93" s="207"/>
      <c r="BC93" s="214"/>
      <c r="BD93" s="192"/>
      <c r="BE93" s="192"/>
      <c r="BF93" s="192"/>
      <c r="BG93" s="192"/>
      <c r="BH93" s="192"/>
      <c r="BI93" s="192"/>
      <c r="BJ93" s="192" t="s">
        <v>106</v>
      </c>
      <c r="BK93" s="192" t="s">
        <v>141</v>
      </c>
      <c r="BL93" s="192" t="s">
        <v>908</v>
      </c>
      <c r="BM93" s="192" t="s">
        <v>909</v>
      </c>
      <c r="BN93" s="192" t="s">
        <v>910</v>
      </c>
      <c r="BO93" s="192" t="s">
        <v>902</v>
      </c>
      <c r="BP93" s="192">
        <v>1.49</v>
      </c>
      <c r="BQ93" s="192">
        <v>1</v>
      </c>
      <c r="BR93" s="192"/>
      <c r="BS93" s="217"/>
      <c r="BT93" s="192"/>
      <c r="BU93" s="192"/>
      <c r="BV93" s="192"/>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row>
    <row r="94" spans="4:134" ht="18.75" customHeight="1">
      <c r="D94" s="248"/>
      <c r="E94" s="248"/>
      <c r="F94" s="248"/>
      <c r="G94" s="248"/>
      <c r="H94" s="248"/>
      <c r="I94" s="248"/>
      <c r="P94" s="4"/>
      <c r="Q94" s="4"/>
      <c r="R94" s="4"/>
      <c r="S94" s="4"/>
      <c r="T94" s="4"/>
      <c r="U94" s="4"/>
      <c r="V94" s="4"/>
      <c r="W94" s="4"/>
      <c r="X94" s="4"/>
      <c r="Y94" s="4"/>
      <c r="Z94" s="4"/>
      <c r="AA94" s="4"/>
      <c r="AB94" s="4"/>
      <c r="AC94" s="4"/>
      <c r="AD94" s="4"/>
      <c r="AE94" s="4"/>
      <c r="AF94" s="4"/>
      <c r="AG94" s="201"/>
      <c r="AH94" s="4"/>
      <c r="AI94" s="4"/>
      <c r="AJ94" s="4"/>
      <c r="AK94" s="4"/>
      <c r="AL94" s="4"/>
      <c r="AM94" s="4"/>
      <c r="AN94" s="4"/>
      <c r="AO94" s="4"/>
      <c r="AP94" s="4"/>
      <c r="AQ94" s="4"/>
      <c r="AR94" s="4"/>
      <c r="AS94" s="4"/>
      <c r="AT94" s="4"/>
      <c r="AU94" s="4"/>
      <c r="AV94" s="4"/>
      <c r="AW94" s="4"/>
      <c r="AX94" s="4"/>
      <c r="AY94" s="4"/>
      <c r="AZ94" s="192"/>
      <c r="BA94" s="192"/>
      <c r="BB94" s="192"/>
      <c r="BC94" s="192"/>
      <c r="BD94" s="192"/>
      <c r="BE94" s="192"/>
      <c r="BF94" s="192"/>
      <c r="BG94" s="192"/>
      <c r="BH94" s="192"/>
      <c r="BI94" s="192"/>
      <c r="BJ94" s="192" t="s">
        <v>958</v>
      </c>
      <c r="BK94" s="192" t="s">
        <v>138</v>
      </c>
      <c r="BL94" s="192" t="s">
        <v>869</v>
      </c>
      <c r="BM94" s="192" t="s">
        <v>911</v>
      </c>
      <c r="BN94" s="192" t="s">
        <v>912</v>
      </c>
      <c r="BO94" s="192" t="s">
        <v>902</v>
      </c>
      <c r="BP94" s="192">
        <v>1.36</v>
      </c>
      <c r="BQ94" s="192">
        <v>1</v>
      </c>
      <c r="BR94" s="192"/>
      <c r="BS94" s="192"/>
      <c r="BT94" s="192"/>
      <c r="BU94" s="192"/>
      <c r="BV94" s="192"/>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row>
    <row r="95" spans="4:134" ht="15" customHeight="1">
      <c r="D95" s="101"/>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192"/>
      <c r="AT95" s="192"/>
      <c r="AU95" s="192" t="s">
        <v>759</v>
      </c>
      <c r="AV95" s="192"/>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row>
    <row r="96" spans="4:134" ht="21.6">
      <c r="D96" s="114" t="s">
        <v>45</v>
      </c>
      <c r="E96" s="109"/>
      <c r="F96" s="142" t="s">
        <v>0</v>
      </c>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192"/>
      <c r="AT96" s="192"/>
      <c r="AU96" s="192" t="s">
        <v>958</v>
      </c>
      <c r="AV96" s="192"/>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row>
    <row r="97" spans="1:134" ht="19.5" customHeight="1">
      <c r="D97" s="106" t="s">
        <v>948</v>
      </c>
      <c r="E97" s="109"/>
      <c r="F97" s="219"/>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192"/>
      <c r="AT97" s="192"/>
      <c r="AU97" s="192" t="s">
        <v>917</v>
      </c>
      <c r="AV97" s="192"/>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row>
    <row r="98" spans="1:134" ht="19.5" customHeight="1">
      <c r="D98" s="111" t="s">
        <v>986</v>
      </c>
      <c r="E98" s="109"/>
      <c r="F98" s="219"/>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192"/>
      <c r="AT98" s="192"/>
      <c r="AU98" s="192" t="s">
        <v>921</v>
      </c>
      <c r="AV98" s="192"/>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row>
    <row r="99" spans="1:134" ht="15" customHeight="1">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192"/>
      <c r="AT99" s="192"/>
      <c r="AU99" s="192" t="s">
        <v>957</v>
      </c>
      <c r="AV99" s="192"/>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row>
    <row r="100" spans="1:134" ht="15" customHeight="1">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192"/>
      <c r="AT100" s="192"/>
      <c r="AU100" s="192" t="s">
        <v>913</v>
      </c>
      <c r="AV100" s="192"/>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row>
    <row r="101" spans="1:134" ht="15" customHeight="1">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192"/>
      <c r="AT101" s="192"/>
      <c r="AU101" s="192" t="s">
        <v>898</v>
      </c>
      <c r="AV101" s="192"/>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row>
    <row r="102" spans="1:134" ht="15" customHeight="1">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192"/>
      <c r="AT102" s="192"/>
      <c r="AU102" s="192" t="s">
        <v>99</v>
      </c>
      <c r="AV102" s="192"/>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row>
    <row r="103" spans="1:134" ht="15" customHeight="1">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192"/>
      <c r="AT103" s="192"/>
      <c r="AU103" s="192" t="s">
        <v>107</v>
      </c>
      <c r="AV103" s="192"/>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row>
    <row r="104" spans="1:134" ht="15" customHeight="1">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192"/>
      <c r="AT104" s="192"/>
      <c r="AU104" s="192" t="s">
        <v>106</v>
      </c>
      <c r="AV104" s="192"/>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row>
    <row r="105" spans="1:134" ht="15" customHeight="1">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192"/>
      <c r="AT105" s="192"/>
      <c r="AU105" s="192" t="s">
        <v>86</v>
      </c>
      <c r="AV105" s="192"/>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row>
    <row r="106" spans="1:134" ht="15" customHeight="1">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192"/>
      <c r="AT106" s="192"/>
      <c r="AU106" s="192" t="s">
        <v>887</v>
      </c>
      <c r="AV106" s="192"/>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row>
    <row r="107" spans="1:134" ht="15" customHeight="1">
      <c r="A107" s="4"/>
      <c r="B107" s="191"/>
      <c r="C107" s="191"/>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192"/>
      <c r="AT107" s="192"/>
      <c r="AU107" s="192" t="s">
        <v>895</v>
      </c>
      <c r="AV107" s="192"/>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row>
    <row r="108" spans="1:134" ht="15" customHeight="1">
      <c r="A108" s="4"/>
      <c r="B108" s="191"/>
      <c r="C108" s="191"/>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192"/>
      <c r="AT108" s="192"/>
      <c r="AU108" s="192"/>
      <c r="AV108" s="192"/>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row>
    <row r="109" spans="1:134" ht="15" customHeight="1">
      <c r="A109" s="4"/>
      <c r="B109" s="191"/>
      <c r="C109" s="191"/>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192"/>
      <c r="AT109" s="192"/>
      <c r="AU109" s="192"/>
      <c r="AV109" s="192"/>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row>
    <row r="110" spans="1:134" ht="15" customHeight="1">
      <c r="A110" s="4"/>
      <c r="B110" s="191"/>
      <c r="C110" s="191"/>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192"/>
      <c r="AT110" s="192"/>
      <c r="AU110" s="192"/>
      <c r="AV110" s="192"/>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row>
    <row r="111" spans="1:134" ht="15" customHeight="1">
      <c r="A111" s="4"/>
      <c r="B111" s="191"/>
      <c r="C111" s="191"/>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192"/>
      <c r="AT111" s="192"/>
      <c r="AU111" s="192"/>
      <c r="AV111" s="192"/>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row>
    <row r="112" spans="1:134" ht="15" customHeight="1">
      <c r="A112" s="4"/>
      <c r="B112" s="191"/>
      <c r="C112" s="191"/>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192"/>
      <c r="AT112" s="192"/>
      <c r="AU112" s="192"/>
      <c r="AV112" s="192"/>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row>
    <row r="113" spans="1:134" ht="15" customHeight="1">
      <c r="A113" s="4"/>
      <c r="B113" s="191"/>
      <c r="C113" s="191"/>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192"/>
      <c r="AT113" s="192"/>
      <c r="AU113" s="192"/>
      <c r="AV113" s="192"/>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row>
    <row r="114" spans="1:134" ht="15" customHeight="1">
      <c r="A114" s="4"/>
      <c r="B114" s="191"/>
      <c r="C114" s="191"/>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192"/>
      <c r="AT114" s="192"/>
      <c r="AU114" s="192"/>
      <c r="AV114" s="192"/>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row>
    <row r="115" spans="1:134" ht="15" customHeight="1">
      <c r="A115" s="4"/>
      <c r="B115" s="191"/>
      <c r="C115" s="191"/>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192"/>
      <c r="AT115" s="192"/>
      <c r="AU115" s="192"/>
      <c r="AV115" s="192"/>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row>
    <row r="116" spans="1:134" ht="15" customHeight="1">
      <c r="A116" s="4"/>
      <c r="B116" s="191"/>
      <c r="C116" s="191"/>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192"/>
      <c r="AT116" s="192"/>
      <c r="AU116" s="192"/>
      <c r="AV116" s="192"/>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row>
    <row r="117" spans="1:134" ht="15" customHeight="1">
      <c r="A117" s="4"/>
      <c r="B117" s="191"/>
      <c r="C117" s="191"/>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192"/>
      <c r="AT117" s="192"/>
      <c r="AU117" s="192"/>
      <c r="AV117" s="192"/>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row>
    <row r="118" spans="1:134" ht="15" customHeight="1">
      <c r="A118" s="4"/>
      <c r="B118" s="191"/>
      <c r="C118" s="191"/>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192"/>
      <c r="AT118" s="192"/>
      <c r="AU118" s="192"/>
      <c r="AV118" s="192"/>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row>
    <row r="119" spans="1:134" ht="15" customHeight="1">
      <c r="A119" s="4"/>
      <c r="B119" s="191"/>
      <c r="C119" s="191"/>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192"/>
      <c r="AT119" s="192"/>
      <c r="AU119" s="192"/>
      <c r="AV119" s="192"/>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row>
    <row r="120" spans="1:134" ht="15" customHeight="1">
      <c r="A120" s="4"/>
      <c r="B120" s="191"/>
      <c r="C120" s="191"/>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192"/>
      <c r="AT120" s="192"/>
      <c r="AU120" s="192"/>
      <c r="AV120" s="192"/>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row>
    <row r="121" spans="1:134" ht="15" customHeight="1">
      <c r="A121" s="4"/>
      <c r="B121" s="191"/>
      <c r="C121" s="191"/>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192"/>
      <c r="AT121" s="192"/>
      <c r="AU121" s="192"/>
      <c r="AV121" s="192"/>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row>
    <row r="122" spans="1:134" ht="15" customHeight="1">
      <c r="A122" s="4"/>
      <c r="B122" s="191"/>
      <c r="C122" s="191"/>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192"/>
      <c r="AT122" s="192"/>
      <c r="AU122" s="192"/>
      <c r="AV122" s="192"/>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row>
    <row r="123" spans="1:134" ht="15" customHeight="1">
      <c r="A123" s="4"/>
      <c r="B123" s="191"/>
      <c r="C123" s="191"/>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192"/>
      <c r="AT123" s="192"/>
      <c r="AU123" s="192"/>
      <c r="AV123" s="192"/>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row>
    <row r="124" spans="1:134" ht="15" customHeight="1">
      <c r="A124" s="4"/>
      <c r="B124" s="191"/>
      <c r="C124" s="191"/>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192"/>
      <c r="AT124" s="192"/>
      <c r="AU124" s="192"/>
      <c r="AV124" s="192"/>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row>
    <row r="125" spans="1:134" ht="15" customHeight="1">
      <c r="A125" s="4"/>
      <c r="B125" s="191"/>
      <c r="C125" s="191"/>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192"/>
      <c r="AT125" s="192"/>
      <c r="AU125" s="192"/>
      <c r="AV125" s="192"/>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row>
    <row r="126" spans="1:134" ht="15" customHeight="1">
      <c r="A126" s="4"/>
      <c r="B126" s="191"/>
      <c r="C126" s="191"/>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192"/>
      <c r="AT126" s="192"/>
      <c r="AU126" s="192"/>
      <c r="AV126" s="192"/>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row>
    <row r="127" spans="1:134" ht="15" customHeight="1">
      <c r="A127" s="4"/>
      <c r="B127" s="191"/>
      <c r="C127" s="191"/>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192"/>
      <c r="AT127" s="192"/>
      <c r="AU127" s="192"/>
      <c r="AV127" s="192"/>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row>
    <row r="128" spans="1:134" ht="15" customHeight="1">
      <c r="A128" s="4"/>
      <c r="B128" s="191"/>
      <c r="C128" s="191"/>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192"/>
      <c r="AT128" s="192"/>
      <c r="AU128" s="192"/>
      <c r="AV128" s="192"/>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row>
    <row r="129" spans="1:134" ht="15" customHeight="1">
      <c r="A129" s="4"/>
      <c r="B129" s="191"/>
      <c r="C129" s="191"/>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192"/>
      <c r="AT129" s="192"/>
      <c r="AU129" s="192"/>
      <c r="AV129" s="192"/>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row>
    <row r="130" spans="1:134" ht="15" customHeight="1">
      <c r="A130" s="4"/>
      <c r="B130" s="191"/>
      <c r="C130" s="191"/>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192"/>
      <c r="AT130" s="192"/>
      <c r="AU130" s="192"/>
      <c r="AV130" s="192"/>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row>
    <row r="131" spans="1:134" ht="15" customHeight="1">
      <c r="A131" s="4"/>
      <c r="B131" s="191"/>
      <c r="C131" s="191"/>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192"/>
      <c r="AT131" s="192"/>
      <c r="AU131" s="192"/>
      <c r="AV131" s="192"/>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row>
    <row r="132" spans="1:134" ht="15" customHeight="1">
      <c r="A132" s="4"/>
      <c r="B132" s="191"/>
      <c r="C132" s="191"/>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192"/>
      <c r="AT132" s="192"/>
      <c r="AU132" s="192"/>
      <c r="AV132" s="192"/>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row>
    <row r="133" spans="1:134" ht="15" customHeight="1">
      <c r="A133" s="4"/>
      <c r="B133" s="191"/>
      <c r="C133" s="191"/>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192"/>
      <c r="AT133" s="192"/>
      <c r="AU133" s="192"/>
      <c r="AV133" s="192"/>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row>
    <row r="134" spans="1:134" ht="15" customHeight="1">
      <c r="A134" s="4"/>
      <c r="B134" s="191"/>
      <c r="C134" s="191"/>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192"/>
      <c r="AT134" s="192"/>
      <c r="AU134" s="192"/>
      <c r="AV134" s="192"/>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row>
    <row r="135" spans="1:134" ht="15" customHeight="1">
      <c r="A135" s="4"/>
      <c r="B135" s="191"/>
      <c r="C135" s="191"/>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192"/>
      <c r="AT135" s="192"/>
      <c r="AU135" s="192"/>
      <c r="AV135" s="192"/>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row>
    <row r="136" spans="1:134" ht="15" customHeight="1">
      <c r="A136" s="4"/>
      <c r="B136" s="191"/>
      <c r="C136" s="191"/>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192"/>
      <c r="AT136" s="192"/>
      <c r="AU136" s="192"/>
      <c r="AV136" s="192"/>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row>
    <row r="137" spans="1:134" ht="15" customHeight="1">
      <c r="A137" s="4"/>
      <c r="B137" s="191"/>
      <c r="C137" s="191"/>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192"/>
      <c r="AT137" s="192"/>
      <c r="AU137" s="192"/>
      <c r="AV137" s="192"/>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row>
    <row r="138" spans="1:134" ht="15" customHeight="1">
      <c r="A138" s="4"/>
      <c r="B138" s="191"/>
      <c r="C138" s="191"/>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192"/>
      <c r="AT138" s="192"/>
      <c r="AU138" s="192"/>
      <c r="AV138" s="192"/>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row>
    <row r="139" spans="1:134" ht="15" customHeight="1">
      <c r="A139" s="4"/>
      <c r="B139" s="191"/>
      <c r="C139" s="191"/>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192"/>
      <c r="AT139" s="192"/>
      <c r="AU139" s="192"/>
      <c r="AV139" s="192"/>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row>
    <row r="140" spans="1:134" ht="15" customHeight="1">
      <c r="A140" s="4"/>
      <c r="B140" s="191"/>
      <c r="C140" s="191"/>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192"/>
      <c r="AT140" s="192"/>
      <c r="AU140" s="192"/>
      <c r="AV140" s="192"/>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row>
    <row r="141" spans="1:134" ht="15" customHeight="1">
      <c r="A141" s="4"/>
      <c r="B141" s="191"/>
      <c r="C141" s="191"/>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192"/>
      <c r="AT141" s="192"/>
      <c r="AU141" s="192"/>
      <c r="AV141" s="192"/>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row>
    <row r="142" spans="1:134" ht="15" customHeight="1">
      <c r="A142" s="4"/>
      <c r="B142" s="191"/>
      <c r="C142" s="191"/>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192"/>
      <c r="AT142" s="192"/>
      <c r="AU142" s="192"/>
      <c r="AV142" s="192"/>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row>
    <row r="143" spans="1:134" ht="15" customHeight="1">
      <c r="A143" s="4"/>
      <c r="B143" s="191"/>
      <c r="C143" s="191"/>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192"/>
      <c r="AT143" s="192"/>
      <c r="AU143" s="192"/>
      <c r="AV143" s="192"/>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row>
    <row r="144" spans="1:134" ht="15" customHeight="1">
      <c r="A144" s="4"/>
      <c r="B144" s="191"/>
      <c r="C144" s="191"/>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192"/>
      <c r="AT144" s="192"/>
      <c r="AU144" s="192"/>
      <c r="AV144" s="192"/>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row>
    <row r="145" spans="1:134" ht="15" customHeight="1">
      <c r="A145" s="4"/>
      <c r="B145" s="191"/>
      <c r="C145" s="191"/>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192"/>
      <c r="AT145" s="192"/>
      <c r="AU145" s="192"/>
      <c r="AV145" s="192"/>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row>
    <row r="146" spans="1:134" ht="15" customHeight="1">
      <c r="A146" s="4"/>
      <c r="B146" s="191"/>
      <c r="C146" s="191"/>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192"/>
      <c r="AT146" s="192"/>
      <c r="AU146" s="192"/>
      <c r="AV146" s="192"/>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row>
    <row r="147" spans="1:134" ht="15" customHeight="1">
      <c r="A147" s="4"/>
      <c r="B147" s="191"/>
      <c r="C147" s="191"/>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192"/>
      <c r="AT147" s="192"/>
      <c r="AU147" s="192"/>
      <c r="AV147" s="192"/>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row>
    <row r="148" spans="1:134" ht="15" customHeight="1">
      <c r="A148" s="4"/>
      <c r="B148" s="191"/>
      <c r="C148" s="191"/>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192"/>
      <c r="AT148" s="192"/>
      <c r="AU148" s="192"/>
      <c r="AV148" s="192"/>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row>
    <row r="149" spans="1:134" ht="15" customHeight="1">
      <c r="A149" s="4"/>
      <c r="B149" s="191"/>
      <c r="C149" s="191"/>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192"/>
      <c r="AT149" s="192"/>
      <c r="AU149" s="192"/>
      <c r="AV149" s="192"/>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row>
    <row r="150" spans="1:134" ht="15" customHeight="1">
      <c r="A150" s="4"/>
      <c r="B150" s="191"/>
      <c r="C150" s="191"/>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192"/>
      <c r="AT150" s="192"/>
      <c r="AU150" s="192"/>
      <c r="AV150" s="192"/>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row>
    <row r="151" spans="1:134" ht="15" customHeight="1">
      <c r="A151" s="4"/>
      <c r="B151" s="191"/>
      <c r="C151" s="191"/>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192"/>
      <c r="AT151" s="192"/>
      <c r="AU151" s="192"/>
      <c r="AV151" s="192"/>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row>
    <row r="152" spans="1:134" ht="15" customHeight="1">
      <c r="A152" s="4"/>
      <c r="B152" s="191"/>
      <c r="C152" s="191"/>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192"/>
      <c r="AT152" s="192"/>
      <c r="AU152" s="192"/>
      <c r="AV152" s="192"/>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row>
    <row r="153" spans="1:134" ht="15" customHeight="1">
      <c r="A153" s="4"/>
      <c r="B153" s="191"/>
      <c r="C153" s="191"/>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192"/>
      <c r="AT153" s="192"/>
      <c r="AU153" s="192"/>
      <c r="AV153" s="192"/>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row>
    <row r="154" spans="1:134" ht="15" customHeight="1">
      <c r="A154" s="4"/>
      <c r="B154" s="191"/>
      <c r="C154" s="191"/>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192"/>
      <c r="AT154" s="192"/>
      <c r="AU154" s="192"/>
      <c r="AV154" s="192"/>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row>
    <row r="155" spans="1:134" ht="15" customHeight="1">
      <c r="A155" s="4"/>
      <c r="B155" s="191"/>
      <c r="C155" s="191"/>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192"/>
      <c r="AT155" s="192"/>
      <c r="AU155" s="192"/>
      <c r="AV155" s="192"/>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row>
    <row r="156" spans="1:134" ht="15" customHeight="1">
      <c r="A156" s="4"/>
      <c r="B156" s="191"/>
      <c r="C156" s="191"/>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192"/>
      <c r="AT156" s="192"/>
      <c r="AU156" s="192"/>
      <c r="AV156" s="192"/>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row>
    <row r="157" spans="1:134" ht="15" customHeight="1">
      <c r="A157" s="4"/>
      <c r="B157" s="191"/>
      <c r="C157" s="191"/>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192"/>
      <c r="AT157" s="192"/>
      <c r="AU157" s="192"/>
      <c r="AV157" s="192"/>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row>
    <row r="158" spans="1:134" ht="15" customHeight="1">
      <c r="A158" s="4"/>
      <c r="B158" s="191"/>
      <c r="C158" s="191"/>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192"/>
      <c r="AT158" s="192"/>
      <c r="AU158" s="192"/>
      <c r="AV158" s="192"/>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row>
    <row r="159" spans="1:134" ht="15" customHeight="1">
      <c r="A159" s="4"/>
      <c r="B159" s="191"/>
      <c r="C159" s="191"/>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192"/>
      <c r="AT159" s="192"/>
      <c r="AU159" s="192"/>
      <c r="AV159" s="192"/>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row>
    <row r="160" spans="1:134" ht="15" customHeight="1">
      <c r="A160" s="4"/>
      <c r="B160" s="191"/>
      <c r="C160" s="191"/>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192"/>
      <c r="AT160" s="192"/>
      <c r="AU160" s="192"/>
      <c r="AV160" s="192"/>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row>
    <row r="161" spans="1:134" ht="15" customHeight="1">
      <c r="A161" s="4"/>
      <c r="B161" s="191"/>
      <c r="C161" s="191"/>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192"/>
      <c r="AT161" s="192"/>
      <c r="AU161" s="192"/>
      <c r="AV161" s="192"/>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row>
    <row r="162" spans="1:134" ht="15" customHeight="1">
      <c r="A162" s="4"/>
      <c r="B162" s="191"/>
      <c r="C162" s="191"/>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192"/>
      <c r="AT162" s="192"/>
      <c r="AU162" s="192"/>
      <c r="AV162" s="192"/>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row>
    <row r="163" spans="1:134" ht="15" customHeight="1">
      <c r="A163" s="4"/>
      <c r="B163" s="191"/>
      <c r="C163" s="191"/>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192"/>
      <c r="AT163" s="192"/>
      <c r="AU163" s="192"/>
      <c r="AV163" s="192"/>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row>
    <row r="164" spans="1:134" ht="15" customHeight="1">
      <c r="A164" s="4"/>
      <c r="B164" s="191"/>
      <c r="C164" s="191"/>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192"/>
      <c r="AT164" s="192"/>
      <c r="AU164" s="192"/>
      <c r="AV164" s="192"/>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row>
    <row r="165" spans="1:134" ht="15" customHeight="1">
      <c r="A165" s="4"/>
      <c r="B165" s="191"/>
      <c r="C165" s="191"/>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192"/>
      <c r="AT165" s="192"/>
      <c r="AU165" s="192"/>
      <c r="AV165" s="192"/>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row>
    <row r="166" spans="1:134" ht="15" customHeight="1">
      <c r="A166" s="4"/>
      <c r="B166" s="191"/>
      <c r="C166" s="191"/>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192"/>
      <c r="AT166" s="192"/>
      <c r="AU166" s="192"/>
      <c r="AV166" s="192"/>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row>
    <row r="167" spans="1:134" ht="15" customHeight="1">
      <c r="A167" s="4"/>
      <c r="B167" s="191"/>
      <c r="C167" s="191"/>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192"/>
      <c r="AT167" s="192"/>
      <c r="AU167" s="192"/>
      <c r="AV167" s="192"/>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row>
    <row r="168" spans="1:134" ht="15" customHeight="1">
      <c r="A168" s="4"/>
      <c r="B168" s="191"/>
      <c r="C168" s="191"/>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192"/>
      <c r="AT168" s="192"/>
      <c r="AU168" s="192"/>
      <c r="AV168" s="192"/>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row>
    <row r="169" spans="1:134" ht="15" customHeight="1">
      <c r="A169" s="4"/>
      <c r="B169" s="191"/>
      <c r="C169" s="191"/>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192"/>
      <c r="AT169" s="192"/>
      <c r="AU169" s="192"/>
      <c r="AV169" s="192"/>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row>
    <row r="170" spans="1:134" ht="15" customHeight="1">
      <c r="A170" s="4"/>
      <c r="B170" s="191"/>
      <c r="C170" s="191"/>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192"/>
      <c r="AT170" s="192"/>
      <c r="AU170" s="192"/>
      <c r="AV170" s="192"/>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row>
    <row r="171" spans="1:134" ht="15" customHeight="1">
      <c r="A171" s="4"/>
      <c r="B171" s="191"/>
      <c r="C171" s="191"/>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192"/>
      <c r="AT171" s="192"/>
      <c r="AU171" s="192"/>
      <c r="AV171" s="192"/>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row>
    <row r="172" spans="1:134" ht="15" customHeight="1">
      <c r="A172" s="4"/>
      <c r="B172" s="191"/>
      <c r="C172" s="191"/>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192"/>
      <c r="AT172" s="192"/>
      <c r="AU172" s="192"/>
      <c r="AV172" s="192"/>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row>
    <row r="173" spans="1:134" ht="15" customHeight="1">
      <c r="A173" s="4"/>
      <c r="B173" s="191"/>
      <c r="C173" s="191"/>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192"/>
      <c r="AT173" s="192"/>
      <c r="AU173" s="192"/>
      <c r="AV173" s="192"/>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row>
    <row r="174" spans="1:134" ht="15" customHeight="1">
      <c r="A174" s="4"/>
      <c r="B174" s="191"/>
      <c r="C174" s="191"/>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192"/>
      <c r="AT174" s="192"/>
      <c r="AU174" s="192"/>
      <c r="AV174" s="192"/>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row>
    <row r="175" spans="1:134" ht="15" customHeight="1">
      <c r="A175" s="4"/>
      <c r="B175" s="191"/>
      <c r="C175" s="191"/>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192"/>
      <c r="AT175" s="192"/>
      <c r="AU175" s="192"/>
      <c r="AV175" s="192"/>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row>
    <row r="176" spans="1:134" ht="15" customHeight="1">
      <c r="A176" s="4"/>
      <c r="B176" s="191"/>
      <c r="C176" s="191"/>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192"/>
      <c r="AT176" s="192"/>
      <c r="AU176" s="192"/>
      <c r="AV176" s="192"/>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row>
    <row r="177" spans="1:134" ht="15" customHeight="1">
      <c r="A177" s="4"/>
      <c r="B177" s="191"/>
      <c r="C177" s="191"/>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192"/>
      <c r="AT177" s="192"/>
      <c r="AU177" s="192"/>
      <c r="AV177" s="192"/>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row>
    <row r="178" spans="1:134" ht="15" customHeight="1">
      <c r="A178" s="4"/>
      <c r="B178" s="191"/>
      <c r="C178" s="191"/>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192"/>
      <c r="AT178" s="192"/>
      <c r="AU178" s="192"/>
      <c r="AV178" s="192"/>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row>
    <row r="179" spans="1:134" ht="15" customHeight="1">
      <c r="A179" s="4"/>
      <c r="B179" s="191"/>
      <c r="C179" s="191"/>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192"/>
      <c r="AT179" s="192"/>
      <c r="AU179" s="192"/>
      <c r="AV179" s="192"/>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row>
    <row r="180" spans="1:134" ht="15" customHeight="1">
      <c r="A180" s="4"/>
      <c r="B180" s="191"/>
      <c r="C180" s="191"/>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192"/>
      <c r="AT180" s="192"/>
      <c r="AU180" s="192"/>
      <c r="AV180" s="192"/>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row>
    <row r="181" spans="1:134" ht="15" customHeight="1">
      <c r="A181" s="4"/>
      <c r="B181" s="191"/>
      <c r="C181" s="191"/>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192"/>
      <c r="AT181" s="192"/>
      <c r="AU181" s="192"/>
      <c r="AV181" s="192"/>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row>
    <row r="182" spans="1:134">
      <c r="A182" s="4"/>
      <c r="B182" s="191"/>
      <c r="C182" s="191"/>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192"/>
      <c r="AT182" s="192"/>
      <c r="AU182" s="192"/>
      <c r="AV182" s="192"/>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row>
    <row r="183" spans="1:134" ht="23.4">
      <c r="A183" s="4"/>
      <c r="B183" s="191"/>
      <c r="C183" s="191"/>
      <c r="D183" s="4"/>
      <c r="E183" s="4"/>
      <c r="F183" s="4"/>
      <c r="G183" s="4"/>
      <c r="H183" s="4"/>
      <c r="I183" s="4"/>
      <c r="J183" s="4"/>
      <c r="K183" s="4"/>
      <c r="L183" s="4"/>
      <c r="M183" s="4"/>
      <c r="N183" s="4"/>
      <c r="O183" s="4"/>
      <c r="P183" s="4"/>
      <c r="Q183" s="4"/>
      <c r="R183" s="4"/>
      <c r="S183" s="193" t="str">
        <f>IF(S184=198,"Juiste invoer","FOUT BIJ INVOER")</f>
        <v>FOUT BIJ INVOER</v>
      </c>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row>
    <row r="184" spans="1:134" ht="15" customHeight="1">
      <c r="A184" s="4"/>
      <c r="B184" s="191"/>
      <c r="C184" s="191"/>
      <c r="D184" s="4"/>
      <c r="E184" s="4"/>
      <c r="F184" s="4"/>
      <c r="G184" s="4"/>
      <c r="H184" s="4"/>
      <c r="I184" s="4"/>
      <c r="J184" s="4"/>
      <c r="K184" s="4"/>
      <c r="L184" s="4"/>
      <c r="M184" s="4"/>
      <c r="N184" s="4"/>
      <c r="O184" s="4"/>
      <c r="P184" s="4"/>
      <c r="Q184" s="4"/>
      <c r="R184" s="4"/>
      <c r="S184" s="192">
        <f>COUNTBLANK(S185:S382)</f>
        <v>164</v>
      </c>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row>
    <row r="185" spans="1:134" ht="15" customHeight="1">
      <c r="A185" s="4"/>
      <c r="B185" s="191"/>
      <c r="C185" s="191"/>
      <c r="D185" s="4"/>
      <c r="E185" s="4"/>
      <c r="F185" s="4"/>
      <c r="G185" s="4"/>
      <c r="H185" s="4"/>
      <c r="I185" s="4"/>
      <c r="J185" s="4"/>
      <c r="K185" s="4"/>
      <c r="L185" s="4"/>
      <c r="M185" s="4"/>
      <c r="N185" s="4"/>
      <c r="O185" s="4"/>
      <c r="P185" s="194" t="s">
        <v>1086</v>
      </c>
      <c r="Q185" s="194" t="s">
        <v>1086</v>
      </c>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row>
    <row r="186" spans="1:134" ht="15" customHeight="1">
      <c r="A186" s="4"/>
      <c r="B186" s="191"/>
      <c r="C186" s="191"/>
      <c r="D186" s="4"/>
      <c r="E186" s="4"/>
      <c r="F186" s="4"/>
      <c r="G186" s="4"/>
      <c r="H186" s="4"/>
      <c r="I186" s="4"/>
      <c r="J186" s="4"/>
      <c r="K186" s="4"/>
      <c r="L186" s="4"/>
      <c r="M186" s="4" t="s">
        <v>998</v>
      </c>
      <c r="N186" s="4"/>
      <c r="O186" s="4" t="s">
        <v>1000</v>
      </c>
      <c r="P186" s="4">
        <f>Poulefase!U14</f>
        <v>0</v>
      </c>
      <c r="Q186" s="4">
        <f>Poulefase!V14</f>
        <v>0</v>
      </c>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row>
    <row r="187" spans="1:134" ht="15" customHeight="1">
      <c r="A187" s="4"/>
      <c r="B187" s="191"/>
      <c r="C187" s="191"/>
      <c r="D187" s="4"/>
      <c r="E187" s="4"/>
      <c r="F187" s="4"/>
      <c r="G187" s="4"/>
      <c r="H187" s="4"/>
      <c r="I187" s="4"/>
      <c r="J187" s="4"/>
      <c r="K187" s="4"/>
      <c r="L187" s="4"/>
      <c r="M187" s="4"/>
      <c r="N187" s="4"/>
      <c r="O187" s="4"/>
      <c r="P187" s="4">
        <f>Poulefase!U15</f>
        <v>0</v>
      </c>
      <c r="Q187" s="4">
        <f>Poulefase!V15</f>
        <v>0</v>
      </c>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row>
    <row r="188" spans="1:134" ht="15" customHeight="1">
      <c r="A188" s="4"/>
      <c r="B188" s="191"/>
      <c r="C188" s="191"/>
      <c r="D188" s="4"/>
      <c r="E188" s="4"/>
      <c r="F188" s="4"/>
      <c r="G188" s="4"/>
      <c r="H188" s="4"/>
      <c r="I188" s="4"/>
      <c r="J188" s="4"/>
      <c r="K188" s="4"/>
      <c r="L188" s="4"/>
      <c r="M188" s="4"/>
      <c r="N188" s="4"/>
      <c r="O188" s="4"/>
      <c r="P188" s="4">
        <f>Poulefase!U16</f>
        <v>0</v>
      </c>
      <c r="Q188" s="4">
        <f>Poulefase!V16</f>
        <v>0</v>
      </c>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row>
    <row r="189" spans="1:134" ht="15" customHeight="1">
      <c r="A189" s="4"/>
      <c r="B189" s="191"/>
      <c r="C189" s="191"/>
      <c r="D189" s="4"/>
      <c r="E189" s="4"/>
      <c r="F189" s="4"/>
      <c r="G189" s="4"/>
      <c r="H189" s="4"/>
      <c r="I189" s="4"/>
      <c r="J189" s="4"/>
      <c r="K189" s="4"/>
      <c r="L189" s="4"/>
      <c r="M189" s="4"/>
      <c r="N189" s="4"/>
      <c r="O189" s="4"/>
      <c r="P189" s="4">
        <f>Poulefase!U17</f>
        <v>0</v>
      </c>
      <c r="Q189" s="4">
        <f>Poulefase!V17</f>
        <v>0</v>
      </c>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row>
    <row r="190" spans="1:134" ht="15" customHeight="1">
      <c r="A190" s="4"/>
      <c r="B190" s="191"/>
      <c r="C190" s="191"/>
      <c r="D190" s="4"/>
      <c r="E190" s="4"/>
      <c r="F190" s="4"/>
      <c r="G190" s="4"/>
      <c r="H190" s="4"/>
      <c r="I190" s="4"/>
      <c r="J190" s="4"/>
      <c r="K190" s="4"/>
      <c r="L190" s="4"/>
      <c r="M190" s="4"/>
      <c r="N190" s="4"/>
      <c r="O190" s="4"/>
      <c r="P190" s="4">
        <f>Poulefase!U18</f>
        <v>0</v>
      </c>
      <c r="Q190" s="4">
        <f>Poulefase!V18</f>
        <v>0</v>
      </c>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row>
    <row r="191" spans="1:134" ht="15" customHeight="1">
      <c r="A191" s="4"/>
      <c r="B191" s="191"/>
      <c r="C191" s="191"/>
      <c r="D191" s="4"/>
      <c r="E191" s="4"/>
      <c r="F191" s="4"/>
      <c r="G191" s="4"/>
      <c r="H191" s="4"/>
      <c r="I191" s="4"/>
      <c r="J191" s="4"/>
      <c r="K191" s="4"/>
      <c r="L191" s="4"/>
      <c r="M191" s="4"/>
      <c r="N191" s="4"/>
      <c r="O191" s="4"/>
      <c r="P191" s="4">
        <f>Poulefase!U19</f>
        <v>0</v>
      </c>
      <c r="Q191" s="4">
        <f>Poulefase!V19</f>
        <v>0</v>
      </c>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row>
    <row r="192" spans="1:134" ht="15" customHeight="1">
      <c r="A192" s="4"/>
      <c r="B192" s="191"/>
      <c r="C192" s="191"/>
      <c r="D192" s="4"/>
      <c r="E192" s="4"/>
      <c r="F192" s="4"/>
      <c r="G192" s="4"/>
      <c r="H192" s="4"/>
      <c r="I192" s="4"/>
      <c r="J192" s="4"/>
      <c r="K192" s="4"/>
      <c r="L192" s="4"/>
      <c r="M192" s="4"/>
      <c r="N192" s="4"/>
      <c r="O192" s="4"/>
      <c r="P192" s="4">
        <f>Poulefase!U20</f>
        <v>0</v>
      </c>
      <c r="Q192" s="4">
        <f>Poulefase!V20</f>
        <v>0</v>
      </c>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row>
    <row r="193" spans="1:134" ht="15" customHeight="1">
      <c r="A193" s="4"/>
      <c r="B193" s="191"/>
      <c r="C193" s="191"/>
      <c r="D193" s="4"/>
      <c r="E193" s="4"/>
      <c r="F193" s="4"/>
      <c r="G193" s="4"/>
      <c r="H193" s="4"/>
      <c r="I193" s="4"/>
      <c r="J193" s="4"/>
      <c r="K193" s="4"/>
      <c r="L193" s="4"/>
      <c r="M193" s="4"/>
      <c r="N193" s="4"/>
      <c r="O193" s="4"/>
      <c r="P193" s="4">
        <f>Poulefase!U21</f>
        <v>0</v>
      </c>
      <c r="Q193" s="4">
        <f>Poulefase!V21</f>
        <v>0</v>
      </c>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row>
    <row r="194" spans="1:134" ht="15" customHeight="1">
      <c r="A194" s="4"/>
      <c r="B194" s="191"/>
      <c r="C194" s="191"/>
      <c r="D194" s="4"/>
      <c r="E194" s="4"/>
      <c r="F194" s="4"/>
      <c r="G194" s="4"/>
      <c r="H194" s="4"/>
      <c r="I194" s="4"/>
      <c r="J194" s="4"/>
      <c r="K194" s="4"/>
      <c r="L194" s="4"/>
      <c r="M194" s="4"/>
      <c r="N194" s="4"/>
      <c r="O194" s="4"/>
      <c r="P194" s="4">
        <f>Poulefase!U22</f>
        <v>0</v>
      </c>
      <c r="Q194" s="4">
        <f>Poulefase!V22</f>
        <v>0</v>
      </c>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row>
    <row r="195" spans="1:134">
      <c r="A195" s="4"/>
      <c r="B195" s="191"/>
      <c r="C195" s="191"/>
      <c r="D195" s="4"/>
      <c r="E195" s="4"/>
      <c r="F195" s="4"/>
      <c r="G195" s="4"/>
      <c r="H195" s="4"/>
      <c r="I195" s="4"/>
      <c r="J195" s="4"/>
      <c r="K195" s="4"/>
      <c r="L195" s="4"/>
      <c r="M195" s="4"/>
      <c r="N195" s="4"/>
      <c r="O195" s="4"/>
      <c r="P195" s="4">
        <f>Poulefase!U23</f>
        <v>0</v>
      </c>
      <c r="Q195" s="4">
        <f>Poulefase!V23</f>
        <v>0</v>
      </c>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row>
    <row r="196" spans="1:134">
      <c r="A196" s="4"/>
      <c r="B196" s="191"/>
      <c r="C196" s="191"/>
      <c r="D196" s="4"/>
      <c r="E196" s="4"/>
      <c r="F196" s="4"/>
      <c r="G196" s="4"/>
      <c r="H196" s="4"/>
      <c r="I196" s="4"/>
      <c r="J196" s="4"/>
      <c r="K196" s="4"/>
      <c r="L196" s="4"/>
      <c r="M196" s="4"/>
      <c r="N196" s="4"/>
      <c r="O196" s="4"/>
      <c r="P196" s="4">
        <f>Poulefase!U24</f>
        <v>0</v>
      </c>
      <c r="Q196" s="4">
        <f>Poulefase!V24</f>
        <v>0</v>
      </c>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row>
    <row r="197" spans="1:134">
      <c r="A197" s="4"/>
      <c r="B197" s="191"/>
      <c r="C197" s="191"/>
      <c r="D197" s="4"/>
      <c r="E197" s="4"/>
      <c r="F197" s="4"/>
      <c r="G197" s="4"/>
      <c r="H197" s="4"/>
      <c r="I197" s="4"/>
      <c r="J197" s="4"/>
      <c r="K197" s="4"/>
      <c r="L197" s="4"/>
      <c r="M197" s="4"/>
      <c r="N197" s="4"/>
      <c r="O197" s="4"/>
      <c r="P197" s="4">
        <f>Poulefase!U25</f>
        <v>0</v>
      </c>
      <c r="Q197" s="4">
        <f>Poulefase!V25</f>
        <v>0</v>
      </c>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row>
    <row r="198" spans="1:134">
      <c r="A198" s="4"/>
      <c r="B198" s="191"/>
      <c r="C198" s="191"/>
      <c r="D198" s="4"/>
      <c r="E198" s="4"/>
      <c r="F198" s="4"/>
      <c r="G198" s="4"/>
      <c r="H198" s="4"/>
      <c r="I198" s="4"/>
      <c r="J198" s="4"/>
      <c r="K198" s="4"/>
      <c r="L198" s="4"/>
      <c r="M198" s="4"/>
      <c r="N198" s="4"/>
      <c r="O198" s="4"/>
      <c r="P198" s="4">
        <f>Poulefase!U26</f>
        <v>0</v>
      </c>
      <c r="Q198" s="4">
        <f>Poulefase!V26</f>
        <v>0</v>
      </c>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row>
    <row r="199" spans="1:134">
      <c r="A199" s="4"/>
      <c r="B199" s="191"/>
      <c r="C199" s="191"/>
      <c r="D199" s="4"/>
      <c r="E199" s="4"/>
      <c r="F199" s="4"/>
      <c r="G199" s="4"/>
      <c r="H199" s="4"/>
      <c r="I199" s="4"/>
      <c r="J199" s="4"/>
      <c r="K199" s="4"/>
      <c r="L199" s="4"/>
      <c r="M199" s="4"/>
      <c r="N199" s="4"/>
      <c r="O199" s="4"/>
      <c r="P199" s="4">
        <f>Poulefase!U27</f>
        <v>0</v>
      </c>
      <c r="Q199" s="4">
        <f>Poulefase!V27</f>
        <v>0</v>
      </c>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row>
    <row r="200" spans="1:134">
      <c r="A200" s="4"/>
      <c r="B200" s="191"/>
      <c r="C200" s="191"/>
      <c r="D200" s="4"/>
      <c r="E200" s="4"/>
      <c r="F200" s="4"/>
      <c r="G200" s="4"/>
      <c r="H200" s="4"/>
      <c r="I200" s="4"/>
      <c r="J200" s="4"/>
      <c r="K200" s="4"/>
      <c r="L200" s="4"/>
      <c r="M200" s="4"/>
      <c r="N200" s="4"/>
      <c r="O200" s="4"/>
      <c r="P200" s="4">
        <f>Poulefase!U28</f>
        <v>0</v>
      </c>
      <c r="Q200" s="4">
        <f>Poulefase!V28</f>
        <v>0</v>
      </c>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row>
    <row r="201" spans="1:134">
      <c r="A201" s="4"/>
      <c r="B201" s="191"/>
      <c r="C201" s="191"/>
      <c r="D201" s="4"/>
      <c r="E201" s="4"/>
      <c r="F201" s="4"/>
      <c r="G201" s="4"/>
      <c r="H201" s="4"/>
      <c r="I201" s="4"/>
      <c r="J201" s="4"/>
      <c r="K201" s="4"/>
      <c r="L201" s="4"/>
      <c r="M201" s="4"/>
      <c r="N201" s="4"/>
      <c r="O201" s="4"/>
      <c r="P201" s="4">
        <f>Poulefase!U29</f>
        <v>0</v>
      </c>
      <c r="Q201" s="4">
        <f>Poulefase!V29</f>
        <v>0</v>
      </c>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row>
    <row r="202" spans="1:134">
      <c r="A202" s="4"/>
      <c r="B202" s="191"/>
      <c r="C202" s="191"/>
      <c r="D202" s="4"/>
      <c r="E202" s="4"/>
      <c r="F202" s="4"/>
      <c r="G202" s="4"/>
      <c r="H202" s="4"/>
      <c r="I202" s="4"/>
      <c r="J202" s="4"/>
      <c r="K202" s="4"/>
      <c r="L202" s="4"/>
      <c r="M202" s="4"/>
      <c r="N202" s="4"/>
      <c r="O202" s="4"/>
      <c r="P202" s="4">
        <f>Poulefase!U30</f>
        <v>0</v>
      </c>
      <c r="Q202" s="4">
        <f>Poulefase!V30</f>
        <v>0</v>
      </c>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row>
    <row r="203" spans="1:134">
      <c r="A203" s="4"/>
      <c r="B203" s="191"/>
      <c r="C203" s="191"/>
      <c r="D203" s="4"/>
      <c r="E203" s="4"/>
      <c r="F203" s="4"/>
      <c r="G203" s="4"/>
      <c r="H203" s="4"/>
      <c r="I203" s="4"/>
      <c r="J203" s="4"/>
      <c r="K203" s="4"/>
      <c r="L203" s="4"/>
      <c r="M203" s="4"/>
      <c r="N203" s="4"/>
      <c r="O203" s="4"/>
      <c r="P203" s="4">
        <f>Poulefase!U31</f>
        <v>0</v>
      </c>
      <c r="Q203" s="4">
        <f>Poulefase!V31</f>
        <v>0</v>
      </c>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row>
    <row r="204" spans="1:134">
      <c r="A204" s="4"/>
      <c r="B204" s="191"/>
      <c r="C204" s="191"/>
      <c r="D204" s="4"/>
      <c r="E204" s="4"/>
      <c r="F204" s="4"/>
      <c r="G204" s="4"/>
      <c r="H204" s="4"/>
      <c r="I204" s="4"/>
      <c r="J204" s="4"/>
      <c r="K204" s="4"/>
      <c r="L204" s="4"/>
      <c r="M204" s="4"/>
      <c r="N204" s="4"/>
      <c r="O204" s="4"/>
      <c r="P204" s="4">
        <f>Poulefase!U32</f>
        <v>0</v>
      </c>
      <c r="Q204" s="4">
        <f>Poulefase!V32</f>
        <v>0</v>
      </c>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row>
    <row r="205" spans="1:134">
      <c r="A205" s="4"/>
      <c r="B205" s="191"/>
      <c r="C205" s="191"/>
      <c r="D205" s="4"/>
      <c r="E205" s="4"/>
      <c r="F205" s="4"/>
      <c r="G205" s="4"/>
      <c r="H205" s="4"/>
      <c r="I205" s="4"/>
      <c r="J205" s="4"/>
      <c r="K205" s="4"/>
      <c r="L205" s="4"/>
      <c r="M205" s="4"/>
      <c r="N205" s="4"/>
      <c r="O205" s="4"/>
      <c r="P205" s="4">
        <f>Poulefase!U33</f>
        <v>0</v>
      </c>
      <c r="Q205" s="4">
        <f>Poulefase!V33</f>
        <v>0</v>
      </c>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row>
    <row r="206" spans="1:134">
      <c r="A206" s="4"/>
      <c r="B206" s="191"/>
      <c r="C206" s="191"/>
      <c r="D206" s="4"/>
      <c r="E206" s="4"/>
      <c r="F206" s="4"/>
      <c r="G206" s="4"/>
      <c r="H206" s="4"/>
      <c r="I206" s="4"/>
      <c r="J206" s="4"/>
      <c r="K206" s="4"/>
      <c r="L206" s="4"/>
      <c r="M206" s="4"/>
      <c r="N206" s="4"/>
      <c r="O206" s="4"/>
      <c r="P206" s="4">
        <f>Poulefase!U34</f>
        <v>0</v>
      </c>
      <c r="Q206" s="4">
        <f>Poulefase!V34</f>
        <v>0</v>
      </c>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row>
    <row r="207" spans="1:134">
      <c r="A207" s="4"/>
      <c r="B207" s="191"/>
      <c r="C207" s="191"/>
      <c r="D207" s="4"/>
      <c r="E207" s="4"/>
      <c r="F207" s="4"/>
      <c r="G207" s="4"/>
      <c r="H207" s="4"/>
      <c r="I207" s="4"/>
      <c r="J207" s="4"/>
      <c r="K207" s="4"/>
      <c r="L207" s="4"/>
      <c r="M207" s="4"/>
      <c r="N207" s="4"/>
      <c r="O207" s="4"/>
      <c r="P207" s="4">
        <f>Poulefase!U35</f>
        <v>0</v>
      </c>
      <c r="Q207" s="4">
        <f>Poulefase!V35</f>
        <v>0</v>
      </c>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row>
    <row r="208" spans="1:134">
      <c r="A208" s="4"/>
      <c r="B208" s="191"/>
      <c r="C208" s="191"/>
      <c r="D208" s="4"/>
      <c r="E208" s="4"/>
      <c r="F208" s="4"/>
      <c r="G208" s="4"/>
      <c r="H208" s="4"/>
      <c r="I208" s="4"/>
      <c r="J208" s="4"/>
      <c r="K208" s="4"/>
      <c r="L208" s="4"/>
      <c r="M208" s="4"/>
      <c r="N208" s="4"/>
      <c r="O208" s="4"/>
      <c r="P208" s="4">
        <f>Poulefase!U36</f>
        <v>0</v>
      </c>
      <c r="Q208" s="4">
        <f>Poulefase!V36</f>
        <v>0</v>
      </c>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row>
    <row r="209" spans="1:134">
      <c r="A209" s="4"/>
      <c r="B209" s="191"/>
      <c r="C209" s="191"/>
      <c r="D209" s="4"/>
      <c r="E209" s="4"/>
      <c r="F209" s="4"/>
      <c r="G209" s="4"/>
      <c r="H209" s="4"/>
      <c r="I209" s="4"/>
      <c r="J209" s="4"/>
      <c r="K209" s="4"/>
      <c r="L209" s="4"/>
      <c r="M209" s="4"/>
      <c r="N209" s="4"/>
      <c r="O209" s="4"/>
      <c r="P209" s="4">
        <f>Poulefase!U37</f>
        <v>0</v>
      </c>
      <c r="Q209" s="4">
        <f>Poulefase!V37</f>
        <v>0</v>
      </c>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row>
    <row r="210" spans="1:134">
      <c r="A210" s="4"/>
      <c r="B210" s="191"/>
      <c r="C210" s="191"/>
      <c r="D210" s="4"/>
      <c r="E210" s="4"/>
      <c r="F210" s="4"/>
      <c r="G210" s="4"/>
      <c r="H210" s="4"/>
      <c r="I210" s="4"/>
      <c r="J210" s="4"/>
      <c r="K210" s="4"/>
      <c r="L210" s="4"/>
      <c r="M210" s="4"/>
      <c r="N210" s="4"/>
      <c r="O210" s="4" t="s">
        <v>999</v>
      </c>
      <c r="P210" s="4">
        <f>Poulefase!U39</f>
        <v>0</v>
      </c>
      <c r="Q210" s="4">
        <f>Poulefase!V39</f>
        <v>0</v>
      </c>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row>
    <row r="211" spans="1:134">
      <c r="A211" s="4"/>
      <c r="B211" s="191"/>
      <c r="C211" s="191"/>
      <c r="D211" s="4"/>
      <c r="E211" s="4"/>
      <c r="F211" s="4"/>
      <c r="G211" s="4"/>
      <c r="H211" s="4"/>
      <c r="I211" s="4"/>
      <c r="J211" s="4"/>
      <c r="K211" s="4"/>
      <c r="L211" s="4"/>
      <c r="M211" s="4"/>
      <c r="N211" s="4"/>
      <c r="O211" s="4"/>
      <c r="P211" s="4">
        <f>Poulefase!U40</f>
        <v>0</v>
      </c>
      <c r="Q211" s="4">
        <f>Poulefase!V40</f>
        <v>0</v>
      </c>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row>
    <row r="212" spans="1:134">
      <c r="A212" s="4"/>
      <c r="B212" s="191"/>
      <c r="C212" s="191"/>
      <c r="D212" s="4"/>
      <c r="E212" s="4"/>
      <c r="F212" s="4"/>
      <c r="G212" s="4"/>
      <c r="H212" s="4"/>
      <c r="I212" s="4"/>
      <c r="J212" s="4"/>
      <c r="K212" s="4"/>
      <c r="L212" s="4"/>
      <c r="M212" s="4"/>
      <c r="N212" s="4"/>
      <c r="O212" s="4"/>
      <c r="P212" s="4">
        <f>Poulefase!U41</f>
        <v>0</v>
      </c>
      <c r="Q212" s="4">
        <f>Poulefase!V41</f>
        <v>0</v>
      </c>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row>
    <row r="213" spans="1:134">
      <c r="A213" s="4"/>
      <c r="B213" s="191"/>
      <c r="C213" s="191"/>
      <c r="D213" s="4"/>
      <c r="E213" s="4"/>
      <c r="F213" s="4"/>
      <c r="G213" s="4"/>
      <c r="H213" s="4"/>
      <c r="I213" s="4"/>
      <c r="J213" s="4"/>
      <c r="K213" s="4"/>
      <c r="L213" s="4"/>
      <c r="M213" s="4"/>
      <c r="N213" s="4"/>
      <c r="O213" s="4"/>
      <c r="P213" s="4">
        <f>Poulefase!U42</f>
        <v>0</v>
      </c>
      <c r="Q213" s="4">
        <f>Poulefase!V42</f>
        <v>0</v>
      </c>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row>
    <row r="214" spans="1:134">
      <c r="A214" s="4"/>
      <c r="B214" s="191"/>
      <c r="C214" s="191"/>
      <c r="D214" s="4"/>
      <c r="E214" s="4"/>
      <c r="F214" s="4"/>
      <c r="G214" s="4"/>
      <c r="H214" s="4"/>
      <c r="I214" s="4"/>
      <c r="J214" s="4"/>
      <c r="K214" s="4"/>
      <c r="L214" s="4"/>
      <c r="M214" s="4"/>
      <c r="N214" s="4"/>
      <c r="O214" s="4"/>
      <c r="P214" s="4">
        <f>Poulefase!U43</f>
        <v>0</v>
      </c>
      <c r="Q214" s="4">
        <f>Poulefase!V43</f>
        <v>0</v>
      </c>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row>
    <row r="215" spans="1:134">
      <c r="A215" s="4"/>
      <c r="B215" s="191"/>
      <c r="C215" s="191"/>
      <c r="D215" s="4"/>
      <c r="E215" s="4"/>
      <c r="F215" s="4"/>
      <c r="G215" s="4"/>
      <c r="H215" s="4"/>
      <c r="I215" s="4"/>
      <c r="J215" s="4"/>
      <c r="K215" s="4"/>
      <c r="L215" s="4"/>
      <c r="M215" s="4"/>
      <c r="N215" s="4"/>
      <c r="O215" s="4"/>
      <c r="P215" s="4">
        <f>Poulefase!U44</f>
        <v>0</v>
      </c>
      <c r="Q215" s="4">
        <f>Poulefase!V44</f>
        <v>0</v>
      </c>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row>
    <row r="216" spans="1:134">
      <c r="A216" s="4"/>
      <c r="B216" s="191"/>
      <c r="C216" s="191"/>
      <c r="D216" s="4"/>
      <c r="E216" s="4"/>
      <c r="F216" s="4"/>
      <c r="G216" s="4"/>
      <c r="H216" s="4"/>
      <c r="I216" s="4"/>
      <c r="J216" s="4"/>
      <c r="K216" s="4"/>
      <c r="L216" s="4"/>
      <c r="M216" s="4"/>
      <c r="N216" s="4"/>
      <c r="O216" s="4"/>
      <c r="P216" s="4">
        <f>Poulefase!U45</f>
        <v>0</v>
      </c>
      <c r="Q216" s="4">
        <f>Poulefase!V45</f>
        <v>0</v>
      </c>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row>
    <row r="217" spans="1:134">
      <c r="A217" s="4"/>
      <c r="B217" s="191"/>
      <c r="C217" s="191"/>
      <c r="D217" s="4"/>
      <c r="E217" s="4"/>
      <c r="F217" s="4"/>
      <c r="G217" s="4"/>
      <c r="H217" s="4"/>
      <c r="I217" s="4"/>
      <c r="J217" s="4"/>
      <c r="K217" s="4"/>
      <c r="L217" s="4"/>
      <c r="M217" s="4"/>
      <c r="N217" s="4"/>
      <c r="O217" s="4"/>
      <c r="P217" s="4">
        <f>Poulefase!U46</f>
        <v>0</v>
      </c>
      <c r="Q217" s="4">
        <f>Poulefase!V46</f>
        <v>0</v>
      </c>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row>
    <row r="218" spans="1:134">
      <c r="A218" s="4"/>
      <c r="B218" s="191"/>
      <c r="C218" s="191"/>
      <c r="D218" s="4"/>
      <c r="E218" s="4"/>
      <c r="F218" s="4"/>
      <c r="G218" s="4"/>
      <c r="H218" s="4"/>
      <c r="I218" s="4"/>
      <c r="J218" s="4"/>
      <c r="K218" s="4"/>
      <c r="L218" s="4"/>
      <c r="M218" s="4"/>
      <c r="N218" s="4"/>
      <c r="O218" s="4"/>
      <c r="P218" s="4">
        <f>Poulefase!U47</f>
        <v>0</v>
      </c>
      <c r="Q218" s="4">
        <f>Poulefase!V47</f>
        <v>0</v>
      </c>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row>
    <row r="219" spans="1:134">
      <c r="A219" s="4"/>
      <c r="B219" s="191"/>
      <c r="C219" s="191"/>
      <c r="D219" s="4"/>
      <c r="E219" s="4"/>
      <c r="F219" s="4"/>
      <c r="G219" s="4"/>
      <c r="H219" s="4"/>
      <c r="I219" s="4"/>
      <c r="J219" s="4"/>
      <c r="K219" s="4"/>
      <c r="L219" s="4"/>
      <c r="M219" s="4"/>
      <c r="N219" s="4"/>
      <c r="O219" s="4"/>
      <c r="P219" s="4">
        <f>Poulefase!U48</f>
        <v>0</v>
      </c>
      <c r="Q219" s="4">
        <f>Poulefase!V48</f>
        <v>0</v>
      </c>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row>
    <row r="220" spans="1:134">
      <c r="A220" s="4"/>
      <c r="B220" s="191"/>
      <c r="C220" s="191"/>
      <c r="D220" s="4"/>
      <c r="E220" s="4"/>
      <c r="F220" s="4"/>
      <c r="G220" s="4"/>
      <c r="H220" s="4"/>
      <c r="I220" s="4"/>
      <c r="J220" s="4"/>
      <c r="K220" s="4"/>
      <c r="L220" s="4"/>
      <c r="M220" s="4"/>
      <c r="N220" s="4"/>
      <c r="O220" s="4"/>
      <c r="P220" s="4">
        <f>Poulefase!U49</f>
        <v>0</v>
      </c>
      <c r="Q220" s="4">
        <f>Poulefase!V49</f>
        <v>0</v>
      </c>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row>
    <row r="221" spans="1:134">
      <c r="A221" s="4"/>
      <c r="B221" s="191"/>
      <c r="C221" s="191"/>
      <c r="D221" s="4"/>
      <c r="E221" s="4"/>
      <c r="F221" s="4"/>
      <c r="G221" s="4"/>
      <c r="H221" s="4"/>
      <c r="I221" s="4"/>
      <c r="J221" s="4"/>
      <c r="K221" s="4"/>
      <c r="L221" s="4"/>
      <c r="M221" s="4"/>
      <c r="N221" s="4"/>
      <c r="O221" s="4"/>
      <c r="P221" s="4">
        <f>Poulefase!U50</f>
        <v>0</v>
      </c>
      <c r="Q221" s="4">
        <f>Poulefase!V50</f>
        <v>0</v>
      </c>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row>
    <row r="222" spans="1:134">
      <c r="A222" s="4"/>
      <c r="B222" s="191"/>
      <c r="C222" s="191"/>
      <c r="D222" s="4"/>
      <c r="E222" s="4"/>
      <c r="F222" s="4"/>
      <c r="G222" s="4"/>
      <c r="H222" s="4"/>
      <c r="I222" s="4"/>
      <c r="J222" s="4"/>
      <c r="K222" s="4"/>
      <c r="L222" s="4"/>
      <c r="M222" s="4"/>
      <c r="N222" s="4"/>
      <c r="O222" s="4"/>
      <c r="P222" s="4">
        <f>Poulefase!U51</f>
        <v>0</v>
      </c>
      <c r="Q222" s="4">
        <f>Poulefase!V51</f>
        <v>0</v>
      </c>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row>
    <row r="223" spans="1:134">
      <c r="A223" s="4"/>
      <c r="B223" s="191"/>
      <c r="C223" s="191"/>
      <c r="D223" s="4"/>
      <c r="E223" s="4"/>
      <c r="F223" s="4"/>
      <c r="G223" s="4"/>
      <c r="H223" s="4"/>
      <c r="I223" s="4"/>
      <c r="J223" s="4"/>
      <c r="K223" s="4"/>
      <c r="L223" s="4"/>
      <c r="M223" s="4"/>
      <c r="N223" s="4"/>
      <c r="O223" s="4"/>
      <c r="P223" s="4">
        <f>Poulefase!U52</f>
        <v>0</v>
      </c>
      <c r="Q223" s="4">
        <f>Poulefase!V52</f>
        <v>0</v>
      </c>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row>
    <row r="224" spans="1:134">
      <c r="A224" s="4"/>
      <c r="B224" s="191"/>
      <c r="C224" s="191"/>
      <c r="D224" s="4"/>
      <c r="E224" s="4"/>
      <c r="F224" s="4"/>
      <c r="G224" s="4"/>
      <c r="H224" s="4"/>
      <c r="I224" s="4"/>
      <c r="J224" s="4"/>
      <c r="K224" s="4"/>
      <c r="L224" s="4"/>
      <c r="M224" s="4"/>
      <c r="N224" s="4"/>
      <c r="O224" s="4"/>
      <c r="P224" s="4">
        <f>Poulefase!U53</f>
        <v>0</v>
      </c>
      <c r="Q224" s="4">
        <f>Poulefase!V53</f>
        <v>0</v>
      </c>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row>
    <row r="225" spans="1:134">
      <c r="A225" s="4"/>
      <c r="B225" s="191"/>
      <c r="C225" s="191"/>
      <c r="D225" s="4"/>
      <c r="E225" s="4"/>
      <c r="F225" s="4"/>
      <c r="G225" s="4"/>
      <c r="H225" s="4"/>
      <c r="I225" s="4"/>
      <c r="J225" s="4"/>
      <c r="K225" s="4"/>
      <c r="L225" s="4"/>
      <c r="M225" s="4"/>
      <c r="N225" s="4"/>
      <c r="O225" s="4"/>
      <c r="P225" s="4">
        <f>Poulefase!U54</f>
        <v>0</v>
      </c>
      <c r="Q225" s="4">
        <f>Poulefase!V54</f>
        <v>0</v>
      </c>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row>
    <row r="226" spans="1:134">
      <c r="A226" s="4"/>
      <c r="B226" s="191"/>
      <c r="C226" s="191"/>
      <c r="D226" s="4"/>
      <c r="E226" s="4"/>
      <c r="F226" s="4"/>
      <c r="G226" s="4"/>
      <c r="H226" s="4"/>
      <c r="I226" s="4"/>
      <c r="J226" s="4"/>
      <c r="K226" s="4"/>
      <c r="L226" s="4"/>
      <c r="M226" s="4"/>
      <c r="N226" s="4"/>
      <c r="O226" s="4"/>
      <c r="P226" s="4">
        <f>Poulefase!U55</f>
        <v>0</v>
      </c>
      <c r="Q226" s="4">
        <f>Poulefase!V55</f>
        <v>0</v>
      </c>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row>
    <row r="227" spans="1:134">
      <c r="A227" s="4"/>
      <c r="B227" s="191"/>
      <c r="C227" s="191"/>
      <c r="D227" s="4"/>
      <c r="E227" s="4"/>
      <c r="F227" s="4"/>
      <c r="G227" s="4"/>
      <c r="H227" s="4"/>
      <c r="I227" s="4"/>
      <c r="J227" s="4"/>
      <c r="K227" s="4"/>
      <c r="L227" s="4"/>
      <c r="M227" s="4"/>
      <c r="N227" s="4"/>
      <c r="O227" s="4"/>
      <c r="P227" s="4">
        <f>Poulefase!U56</f>
        <v>0</v>
      </c>
      <c r="Q227" s="4">
        <f>Poulefase!V56</f>
        <v>0</v>
      </c>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row>
    <row r="228" spans="1:134">
      <c r="A228" s="4"/>
      <c r="B228" s="191"/>
      <c r="C228" s="191"/>
      <c r="D228" s="4"/>
      <c r="E228" s="4"/>
      <c r="F228" s="4"/>
      <c r="G228" s="4"/>
      <c r="H228" s="4"/>
      <c r="I228" s="4"/>
      <c r="J228" s="4"/>
      <c r="K228" s="4"/>
      <c r="L228" s="4"/>
      <c r="M228" s="4"/>
      <c r="N228" s="4"/>
      <c r="O228" s="4"/>
      <c r="P228" s="4">
        <f>Poulefase!U57</f>
        <v>0</v>
      </c>
      <c r="Q228" s="4">
        <f>Poulefase!V57</f>
        <v>0</v>
      </c>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row>
    <row r="229" spans="1:134">
      <c r="A229" s="4"/>
      <c r="B229" s="191"/>
      <c r="C229" s="191"/>
      <c r="D229" s="4"/>
      <c r="E229" s="4"/>
      <c r="F229" s="4"/>
      <c r="G229" s="4"/>
      <c r="H229" s="4"/>
      <c r="I229" s="4"/>
      <c r="J229" s="4"/>
      <c r="K229" s="4"/>
      <c r="L229" s="4"/>
      <c r="M229" s="4"/>
      <c r="N229" s="4"/>
      <c r="O229" s="4"/>
      <c r="P229" s="4">
        <f>Poulefase!U58</f>
        <v>0</v>
      </c>
      <c r="Q229" s="4">
        <f>Poulefase!V58</f>
        <v>0</v>
      </c>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row>
    <row r="230" spans="1:134">
      <c r="A230" s="4"/>
      <c r="B230" s="191"/>
      <c r="C230" s="191"/>
      <c r="D230" s="4"/>
      <c r="E230" s="4"/>
      <c r="F230" s="4"/>
      <c r="G230" s="4"/>
      <c r="H230" s="4"/>
      <c r="I230" s="4"/>
      <c r="J230" s="4"/>
      <c r="K230" s="4"/>
      <c r="L230" s="4"/>
      <c r="M230" s="4"/>
      <c r="N230" s="4"/>
      <c r="O230" s="4"/>
      <c r="P230" s="4">
        <f>Poulefase!U59</f>
        <v>0</v>
      </c>
      <c r="Q230" s="4">
        <f>Poulefase!V59</f>
        <v>0</v>
      </c>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row>
    <row r="231" spans="1:134">
      <c r="A231" s="4"/>
      <c r="B231" s="191"/>
      <c r="C231" s="191"/>
      <c r="D231" s="4"/>
      <c r="E231" s="4"/>
      <c r="F231" s="4"/>
      <c r="G231" s="4"/>
      <c r="H231" s="4"/>
      <c r="I231" s="4"/>
      <c r="J231" s="4"/>
      <c r="K231" s="4"/>
      <c r="L231" s="4"/>
      <c r="M231" s="4"/>
      <c r="N231" s="4"/>
      <c r="O231" s="4"/>
      <c r="P231" s="4">
        <f>Poulefase!U60</f>
        <v>0</v>
      </c>
      <c r="Q231" s="4">
        <f>Poulefase!V60</f>
        <v>0</v>
      </c>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row>
    <row r="232" spans="1:134">
      <c r="A232" s="4"/>
      <c r="B232" s="191"/>
      <c r="C232" s="191"/>
      <c r="D232" s="4"/>
      <c r="E232" s="4"/>
      <c r="F232" s="4"/>
      <c r="G232" s="4"/>
      <c r="H232" s="4"/>
      <c r="I232" s="4"/>
      <c r="J232" s="4"/>
      <c r="K232" s="4"/>
      <c r="L232" s="4"/>
      <c r="M232" s="4"/>
      <c r="N232" s="4"/>
      <c r="O232" s="4"/>
      <c r="P232" s="4">
        <f>Poulefase!U61</f>
        <v>0</v>
      </c>
      <c r="Q232" s="4">
        <f>Poulefase!V61</f>
        <v>0</v>
      </c>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row>
    <row r="233" spans="1:134">
      <c r="A233" s="4"/>
      <c r="B233" s="191"/>
      <c r="C233" s="191"/>
      <c r="D233" s="4"/>
      <c r="E233" s="4"/>
      <c r="F233" s="4"/>
      <c r="G233" s="4"/>
      <c r="H233" s="4"/>
      <c r="I233" s="4"/>
      <c r="J233" s="4"/>
      <c r="K233" s="4"/>
      <c r="L233" s="4"/>
      <c r="M233" s="4"/>
      <c r="N233" s="4"/>
      <c r="O233" s="4"/>
      <c r="P233" s="4">
        <f>Poulefase!U62</f>
        <v>0</v>
      </c>
      <c r="Q233" s="4">
        <f>Poulefase!V62</f>
        <v>0</v>
      </c>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row>
    <row r="234" spans="1:134">
      <c r="A234" s="4"/>
      <c r="B234" s="191"/>
      <c r="C234" s="191"/>
      <c r="D234" s="4"/>
      <c r="E234" s="4"/>
      <c r="F234" s="4"/>
      <c r="G234" s="4"/>
      <c r="H234" s="4"/>
      <c r="I234" s="4"/>
      <c r="J234" s="4"/>
      <c r="K234" s="4"/>
      <c r="L234" s="4"/>
      <c r="M234" s="4"/>
      <c r="N234" s="4"/>
      <c r="O234" s="4" t="s">
        <v>1001</v>
      </c>
      <c r="P234" s="4">
        <f>Poulefase!U64</f>
        <v>0</v>
      </c>
      <c r="Q234" s="4">
        <f>Poulefase!V64</f>
        <v>0</v>
      </c>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row>
    <row r="235" spans="1:134">
      <c r="A235" s="4"/>
      <c r="B235" s="191"/>
      <c r="C235" s="191"/>
      <c r="D235" s="4"/>
      <c r="E235" s="4"/>
      <c r="F235" s="4"/>
      <c r="G235" s="4"/>
      <c r="H235" s="4"/>
      <c r="I235" s="4"/>
      <c r="J235" s="4"/>
      <c r="K235" s="4"/>
      <c r="L235" s="4"/>
      <c r="M235" s="4"/>
      <c r="N235" s="4"/>
      <c r="O235" s="4"/>
      <c r="P235" s="4">
        <f>Poulefase!U65</f>
        <v>0</v>
      </c>
      <c r="Q235" s="4">
        <f>Poulefase!V65</f>
        <v>0</v>
      </c>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row>
    <row r="236" spans="1:134">
      <c r="A236" s="4"/>
      <c r="B236" s="191"/>
      <c r="C236" s="191"/>
      <c r="D236" s="4"/>
      <c r="E236" s="4"/>
      <c r="F236" s="4"/>
      <c r="G236" s="4"/>
      <c r="H236" s="4"/>
      <c r="I236" s="4"/>
      <c r="J236" s="4"/>
      <c r="K236" s="4"/>
      <c r="L236" s="4"/>
      <c r="M236" s="4"/>
      <c r="N236" s="4"/>
      <c r="O236" s="4"/>
      <c r="P236" s="4">
        <f>Poulefase!U66</f>
        <v>0</v>
      </c>
      <c r="Q236" s="4">
        <f>Poulefase!V66</f>
        <v>0</v>
      </c>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row>
    <row r="237" spans="1:134">
      <c r="A237" s="4"/>
      <c r="B237" s="191"/>
      <c r="C237" s="191"/>
      <c r="D237" s="4"/>
      <c r="E237" s="4"/>
      <c r="F237" s="4"/>
      <c r="G237" s="4"/>
      <c r="H237" s="4"/>
      <c r="I237" s="4"/>
      <c r="J237" s="4"/>
      <c r="K237" s="4"/>
      <c r="L237" s="4"/>
      <c r="M237" s="4"/>
      <c r="N237" s="4"/>
      <c r="O237" s="4"/>
      <c r="P237" s="4">
        <f>Poulefase!U67</f>
        <v>0</v>
      </c>
      <c r="Q237" s="4">
        <f>Poulefase!V67</f>
        <v>0</v>
      </c>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row>
    <row r="238" spans="1:134">
      <c r="A238" s="4"/>
      <c r="B238" s="191"/>
      <c r="C238" s="191"/>
      <c r="D238" s="4"/>
      <c r="E238" s="4"/>
      <c r="F238" s="4"/>
      <c r="G238" s="4"/>
      <c r="H238" s="4"/>
      <c r="I238" s="4"/>
      <c r="J238" s="4"/>
      <c r="K238" s="4"/>
      <c r="L238" s="4"/>
      <c r="M238" s="4"/>
      <c r="N238" s="4"/>
      <c r="O238" s="4"/>
      <c r="P238" s="4">
        <f>Poulefase!U68</f>
        <v>0</v>
      </c>
      <c r="Q238" s="4">
        <f>Poulefase!V68</f>
        <v>0</v>
      </c>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row>
    <row r="239" spans="1:134">
      <c r="A239" s="4"/>
      <c r="B239" s="191"/>
      <c r="C239" s="191"/>
      <c r="D239" s="4"/>
      <c r="E239" s="4"/>
      <c r="F239" s="4"/>
      <c r="G239" s="4"/>
      <c r="H239" s="4"/>
      <c r="I239" s="4"/>
      <c r="J239" s="4"/>
      <c r="K239" s="4"/>
      <c r="L239" s="4"/>
      <c r="M239" s="4"/>
      <c r="N239" s="4"/>
      <c r="O239" s="4"/>
      <c r="P239" s="4">
        <f>Poulefase!U69</f>
        <v>0</v>
      </c>
      <c r="Q239" s="4">
        <f>Poulefase!V69</f>
        <v>0</v>
      </c>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row>
    <row r="240" spans="1:134">
      <c r="A240" s="4"/>
      <c r="B240" s="191"/>
      <c r="C240" s="191"/>
      <c r="D240" s="4"/>
      <c r="E240" s="4"/>
      <c r="F240" s="4"/>
      <c r="G240" s="4"/>
      <c r="H240" s="4"/>
      <c r="I240" s="4"/>
      <c r="J240" s="4"/>
      <c r="K240" s="4"/>
      <c r="L240" s="4"/>
      <c r="M240" s="4"/>
      <c r="N240" s="4"/>
      <c r="O240" s="4"/>
      <c r="P240" s="4">
        <f>Poulefase!U70</f>
        <v>0</v>
      </c>
      <c r="Q240" s="4">
        <f>Poulefase!V70</f>
        <v>0</v>
      </c>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row>
    <row r="241" spans="1:134">
      <c r="A241" s="4"/>
      <c r="B241" s="191"/>
      <c r="C241" s="191"/>
      <c r="D241" s="4"/>
      <c r="E241" s="4"/>
      <c r="F241" s="4"/>
      <c r="G241" s="4"/>
      <c r="H241" s="4"/>
      <c r="I241" s="4"/>
      <c r="J241" s="4"/>
      <c r="K241" s="4"/>
      <c r="L241" s="4"/>
      <c r="M241" s="4"/>
      <c r="N241" s="4"/>
      <c r="O241" s="4"/>
      <c r="P241" s="4">
        <f>Poulefase!U71</f>
        <v>0</v>
      </c>
      <c r="Q241" s="4">
        <f>Poulefase!V71</f>
        <v>0</v>
      </c>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row>
    <row r="242" spans="1:134">
      <c r="A242" s="4"/>
      <c r="B242" s="191"/>
      <c r="C242" s="191"/>
      <c r="D242" s="4"/>
      <c r="E242" s="4"/>
      <c r="F242" s="4"/>
      <c r="G242" s="4"/>
      <c r="H242" s="4"/>
      <c r="I242" s="4"/>
      <c r="J242" s="4"/>
      <c r="K242" s="4"/>
      <c r="L242" s="4"/>
      <c r="M242" s="4"/>
      <c r="N242" s="4"/>
      <c r="O242" s="4"/>
      <c r="P242" s="4">
        <f>Poulefase!U72</f>
        <v>0</v>
      </c>
      <c r="Q242" s="4">
        <f>Poulefase!V72</f>
        <v>0</v>
      </c>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row>
    <row r="243" spans="1:134">
      <c r="A243" s="4"/>
      <c r="B243" s="191"/>
      <c r="C243" s="191"/>
      <c r="D243" s="4"/>
      <c r="E243" s="4"/>
      <c r="F243" s="4"/>
      <c r="G243" s="4"/>
      <c r="H243" s="4"/>
      <c r="I243" s="4"/>
      <c r="J243" s="4"/>
      <c r="K243" s="4"/>
      <c r="L243" s="4"/>
      <c r="M243" s="4"/>
      <c r="N243" s="4"/>
      <c r="O243" s="4"/>
      <c r="P243" s="4">
        <f>Poulefase!U73</f>
        <v>0</v>
      </c>
      <c r="Q243" s="4">
        <f>Poulefase!V73</f>
        <v>0</v>
      </c>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row>
    <row r="244" spans="1:134">
      <c r="A244" s="4"/>
      <c r="B244" s="191"/>
      <c r="C244" s="191"/>
      <c r="D244" s="4"/>
      <c r="E244" s="4"/>
      <c r="F244" s="4"/>
      <c r="G244" s="4"/>
      <c r="H244" s="4"/>
      <c r="I244" s="4"/>
      <c r="J244" s="4"/>
      <c r="K244" s="4"/>
      <c r="L244" s="4"/>
      <c r="M244" s="4"/>
      <c r="N244" s="4"/>
      <c r="O244" s="4"/>
      <c r="P244" s="4">
        <f>Poulefase!U74</f>
        <v>0</v>
      </c>
      <c r="Q244" s="4">
        <f>Poulefase!V74</f>
        <v>0</v>
      </c>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row>
    <row r="245" spans="1:134">
      <c r="A245" s="4"/>
      <c r="B245" s="191"/>
      <c r="C245" s="191"/>
      <c r="D245" s="4"/>
      <c r="E245" s="4"/>
      <c r="F245" s="4"/>
      <c r="G245" s="4"/>
      <c r="H245" s="4"/>
      <c r="I245" s="4"/>
      <c r="J245" s="4"/>
      <c r="K245" s="4"/>
      <c r="L245" s="4"/>
      <c r="M245" s="4"/>
      <c r="N245" s="4"/>
      <c r="O245" s="4"/>
      <c r="P245" s="4">
        <f>Poulefase!U75</f>
        <v>0</v>
      </c>
      <c r="Q245" s="4">
        <f>Poulefase!V75</f>
        <v>0</v>
      </c>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row>
    <row r="246" spans="1:134">
      <c r="A246" s="4"/>
      <c r="B246" s="191"/>
      <c r="C246" s="191"/>
      <c r="D246" s="4"/>
      <c r="E246" s="4"/>
      <c r="F246" s="4"/>
      <c r="G246" s="4"/>
      <c r="H246" s="4"/>
      <c r="I246" s="4"/>
      <c r="J246" s="4"/>
      <c r="K246" s="4"/>
      <c r="L246" s="4"/>
      <c r="M246" s="4"/>
      <c r="N246" s="4"/>
      <c r="O246" s="4"/>
      <c r="P246" s="4">
        <f>Poulefase!U76</f>
        <v>0</v>
      </c>
      <c r="Q246" s="4">
        <f>Poulefase!V76</f>
        <v>0</v>
      </c>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row>
    <row r="247" spans="1:134">
      <c r="A247" s="4"/>
      <c r="B247" s="191"/>
      <c r="C247" s="191"/>
      <c r="D247" s="4"/>
      <c r="E247" s="4"/>
      <c r="F247" s="4"/>
      <c r="G247" s="4"/>
      <c r="H247" s="4"/>
      <c r="I247" s="4"/>
      <c r="J247" s="4"/>
      <c r="K247" s="4"/>
      <c r="L247" s="4"/>
      <c r="M247" s="4"/>
      <c r="N247" s="4"/>
      <c r="O247" s="4"/>
      <c r="P247" s="4">
        <f>Poulefase!U77</f>
        <v>0</v>
      </c>
      <c r="Q247" s="4">
        <f>Poulefase!V77</f>
        <v>0</v>
      </c>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row>
    <row r="248" spans="1:134">
      <c r="A248" s="4"/>
      <c r="B248" s="191"/>
      <c r="C248" s="191"/>
      <c r="D248" s="4"/>
      <c r="E248" s="4"/>
      <c r="F248" s="4"/>
      <c r="G248" s="4"/>
      <c r="H248" s="4"/>
      <c r="I248" s="4"/>
      <c r="J248" s="4"/>
      <c r="K248" s="4"/>
      <c r="L248" s="4"/>
      <c r="M248" s="4"/>
      <c r="N248" s="4"/>
      <c r="O248" s="4"/>
      <c r="P248" s="4">
        <f>Poulefase!U78</f>
        <v>0</v>
      </c>
      <c r="Q248" s="4">
        <f>Poulefase!V78</f>
        <v>0</v>
      </c>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row>
    <row r="249" spans="1:134">
      <c r="A249" s="4"/>
      <c r="B249" s="191"/>
      <c r="C249" s="191"/>
      <c r="D249" s="4"/>
      <c r="E249" s="4"/>
      <c r="F249" s="4"/>
      <c r="G249" s="4"/>
      <c r="H249" s="4"/>
      <c r="I249" s="4"/>
      <c r="J249" s="4"/>
      <c r="K249" s="4"/>
      <c r="L249" s="4"/>
      <c r="M249" s="4"/>
      <c r="N249" s="4"/>
      <c r="O249" s="4"/>
      <c r="P249" s="4">
        <f>Poulefase!U79</f>
        <v>0</v>
      </c>
      <c r="Q249" s="4">
        <f>Poulefase!V79</f>
        <v>0</v>
      </c>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row>
    <row r="250" spans="1:134">
      <c r="A250" s="4"/>
      <c r="B250" s="191"/>
      <c r="C250" s="191"/>
      <c r="D250" s="4"/>
      <c r="E250" s="4"/>
      <c r="F250" s="4"/>
      <c r="G250" s="4"/>
      <c r="H250" s="4"/>
      <c r="I250" s="4"/>
      <c r="J250" s="4"/>
      <c r="K250" s="4"/>
      <c r="L250" s="4"/>
      <c r="M250" s="4"/>
      <c r="N250" s="4"/>
      <c r="O250" s="4"/>
      <c r="P250" s="4">
        <f>Poulefase!U80</f>
        <v>0</v>
      </c>
      <c r="Q250" s="4">
        <f>Poulefase!V80</f>
        <v>0</v>
      </c>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row>
    <row r="251" spans="1:134">
      <c r="A251" s="4"/>
      <c r="B251" s="191"/>
      <c r="C251" s="191"/>
      <c r="D251" s="4"/>
      <c r="E251" s="4"/>
      <c r="F251" s="4"/>
      <c r="G251" s="4"/>
      <c r="H251" s="4"/>
      <c r="I251" s="4"/>
      <c r="J251" s="4"/>
      <c r="K251" s="4"/>
      <c r="L251" s="4"/>
      <c r="M251" s="4"/>
      <c r="N251" s="4"/>
      <c r="O251" s="4"/>
      <c r="P251" s="4">
        <f>Poulefase!U81</f>
        <v>0</v>
      </c>
      <c r="Q251" s="4">
        <f>Poulefase!V81</f>
        <v>0</v>
      </c>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row>
    <row r="252" spans="1:134">
      <c r="A252" s="4"/>
      <c r="B252" s="191"/>
      <c r="C252" s="191"/>
      <c r="D252" s="4"/>
      <c r="E252" s="4"/>
      <c r="F252" s="4"/>
      <c r="G252" s="4"/>
      <c r="H252" s="4"/>
      <c r="I252" s="4"/>
      <c r="J252" s="4"/>
      <c r="K252" s="4"/>
      <c r="L252" s="4"/>
      <c r="M252" s="4"/>
      <c r="N252" s="4"/>
      <c r="O252" s="4"/>
      <c r="P252" s="4">
        <f>Poulefase!U82</f>
        <v>0</v>
      </c>
      <c r="Q252" s="4">
        <f>Poulefase!V82</f>
        <v>0</v>
      </c>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row>
    <row r="253" spans="1:134">
      <c r="A253" s="4"/>
      <c r="B253" s="191"/>
      <c r="C253" s="191"/>
      <c r="D253" s="4"/>
      <c r="E253" s="4"/>
      <c r="F253" s="4"/>
      <c r="G253" s="4"/>
      <c r="H253" s="4"/>
      <c r="I253" s="4"/>
      <c r="J253" s="4"/>
      <c r="K253" s="4"/>
      <c r="L253" s="4"/>
      <c r="M253" s="4"/>
      <c r="N253" s="4"/>
      <c r="O253" s="4"/>
      <c r="P253" s="4">
        <f>Poulefase!U83</f>
        <v>0</v>
      </c>
      <c r="Q253" s="4">
        <f>Poulefase!V83</f>
        <v>0</v>
      </c>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row>
    <row r="254" spans="1:134">
      <c r="A254" s="4"/>
      <c r="B254" s="191"/>
      <c r="C254" s="191"/>
      <c r="D254" s="4"/>
      <c r="E254" s="4"/>
      <c r="F254" s="4"/>
      <c r="G254" s="4"/>
      <c r="H254" s="4"/>
      <c r="I254" s="4"/>
      <c r="J254" s="4"/>
      <c r="K254" s="4"/>
      <c r="L254" s="4"/>
      <c r="M254" s="4"/>
      <c r="N254" s="4"/>
      <c r="O254" s="4"/>
      <c r="P254" s="4">
        <f>Poulefase!U84</f>
        <v>0</v>
      </c>
      <c r="Q254" s="4">
        <f>Poulefase!V84</f>
        <v>0</v>
      </c>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row>
    <row r="255" spans="1:134">
      <c r="A255" s="4"/>
      <c r="B255" s="191"/>
      <c r="C255" s="191"/>
      <c r="D255" s="4"/>
      <c r="E255" s="4"/>
      <c r="F255" s="4"/>
      <c r="G255" s="4"/>
      <c r="H255" s="4"/>
      <c r="I255" s="4"/>
      <c r="J255" s="4"/>
      <c r="K255" s="4"/>
      <c r="L255" s="4"/>
      <c r="M255" s="4"/>
      <c r="N255" s="4"/>
      <c r="O255" s="4"/>
      <c r="P255" s="4">
        <f>Poulefase!U85</f>
        <v>0</v>
      </c>
      <c r="Q255" s="4">
        <f>Poulefase!V85</f>
        <v>0</v>
      </c>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row>
    <row r="256" spans="1:134">
      <c r="A256" s="4"/>
      <c r="B256" s="191"/>
      <c r="C256" s="191"/>
      <c r="D256" s="4"/>
      <c r="E256" s="4"/>
      <c r="F256" s="4"/>
      <c r="G256" s="4"/>
      <c r="H256" s="4"/>
      <c r="I256" s="4"/>
      <c r="J256" s="4"/>
      <c r="K256" s="4"/>
      <c r="L256" s="4"/>
      <c r="M256" s="4"/>
      <c r="N256" s="4"/>
      <c r="O256" s="4"/>
      <c r="P256" s="4">
        <f>Poulefase!U86</f>
        <v>0</v>
      </c>
      <c r="Q256" s="4">
        <f>Poulefase!V86</f>
        <v>0</v>
      </c>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row>
    <row r="257" spans="1:134">
      <c r="A257" s="4"/>
      <c r="B257" s="191"/>
      <c r="C257" s="191"/>
      <c r="D257" s="4"/>
      <c r="E257" s="4"/>
      <c r="F257" s="4"/>
      <c r="G257" s="4"/>
      <c r="H257" s="4"/>
      <c r="I257" s="4"/>
      <c r="J257" s="4"/>
      <c r="K257" s="4"/>
      <c r="L257" s="4"/>
      <c r="M257" s="4"/>
      <c r="N257" s="4"/>
      <c r="O257" s="4"/>
      <c r="P257" s="4">
        <f>Poulefase!U87</f>
        <v>0</v>
      </c>
      <c r="Q257" s="4">
        <f>Poulefase!V87</f>
        <v>0</v>
      </c>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row>
    <row r="258" spans="1:134">
      <c r="A258" s="4"/>
      <c r="B258" s="191"/>
      <c r="C258" s="191"/>
      <c r="D258" s="4"/>
      <c r="E258" s="4"/>
      <c r="F258" s="4"/>
      <c r="G258" s="4"/>
      <c r="H258" s="4"/>
      <c r="I258" s="4"/>
      <c r="J258" s="4"/>
      <c r="K258" s="4"/>
      <c r="L258" s="4"/>
      <c r="M258" s="4" t="s">
        <v>1002</v>
      </c>
      <c r="N258" s="4"/>
      <c r="O258" s="4" t="s">
        <v>1003</v>
      </c>
      <c r="P258" s="4" t="str">
        <f>Poulefase!AB15</f>
        <v>-</v>
      </c>
      <c r="Q258" s="4"/>
      <c r="R258" s="4"/>
      <c r="S258" s="195" t="str">
        <f t="shared" ref="S258:S289" si="3">IF(P258=0,"FOUT","")</f>
        <v/>
      </c>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row>
    <row r="259" spans="1:134">
      <c r="A259" s="4"/>
      <c r="B259" s="191"/>
      <c r="C259" s="191"/>
      <c r="D259" s="4"/>
      <c r="E259" s="4"/>
      <c r="F259" s="4"/>
      <c r="G259" s="4"/>
      <c r="H259" s="4"/>
      <c r="I259" s="4"/>
      <c r="J259" s="4"/>
      <c r="K259" s="4"/>
      <c r="L259" s="4"/>
      <c r="M259" s="4"/>
      <c r="N259" s="4"/>
      <c r="O259" s="4"/>
      <c r="P259" s="4" t="str">
        <f>Poulefase!AB16</f>
        <v>-</v>
      </c>
      <c r="Q259" s="4"/>
      <c r="R259" s="4"/>
      <c r="S259" s="195" t="str">
        <f t="shared" si="3"/>
        <v/>
      </c>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row>
    <row r="260" spans="1:134">
      <c r="A260" s="4"/>
      <c r="B260" s="191"/>
      <c r="C260" s="191"/>
      <c r="D260" s="4"/>
      <c r="E260" s="4"/>
      <c r="F260" s="4"/>
      <c r="G260" s="4"/>
      <c r="H260" s="4"/>
      <c r="I260" s="4"/>
      <c r="J260" s="4"/>
      <c r="K260" s="4"/>
      <c r="L260" s="4"/>
      <c r="M260" s="4"/>
      <c r="N260" s="4"/>
      <c r="O260" s="4"/>
      <c r="P260" s="4" t="str">
        <f>Poulefase!AB17</f>
        <v>-</v>
      </c>
      <c r="Q260" s="4"/>
      <c r="R260" s="4"/>
      <c r="S260" s="195" t="str">
        <f t="shared" si="3"/>
        <v/>
      </c>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row>
    <row r="261" spans="1:134">
      <c r="A261" s="4"/>
      <c r="B261" s="191"/>
      <c r="C261" s="191"/>
      <c r="D261" s="4"/>
      <c r="E261" s="4"/>
      <c r="F261" s="4"/>
      <c r="G261" s="4"/>
      <c r="H261" s="4"/>
      <c r="I261" s="4"/>
      <c r="J261" s="4"/>
      <c r="K261" s="4"/>
      <c r="L261" s="4"/>
      <c r="M261" s="4"/>
      <c r="N261" s="4"/>
      <c r="O261" s="4"/>
      <c r="P261" s="4" t="str">
        <f>Poulefase!AB18</f>
        <v>-</v>
      </c>
      <c r="Q261" s="4"/>
      <c r="R261" s="4"/>
      <c r="S261" s="195" t="str">
        <f t="shared" si="3"/>
        <v/>
      </c>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row>
    <row r="262" spans="1:134">
      <c r="A262" s="4"/>
      <c r="B262" s="191"/>
      <c r="C262" s="191"/>
      <c r="D262" s="4"/>
      <c r="E262" s="4"/>
      <c r="F262" s="4"/>
      <c r="G262" s="4"/>
      <c r="H262" s="4"/>
      <c r="I262" s="4"/>
      <c r="J262" s="4"/>
      <c r="K262" s="4"/>
      <c r="L262" s="4"/>
      <c r="M262" s="4"/>
      <c r="N262" s="4"/>
      <c r="O262" s="4" t="s">
        <v>1004</v>
      </c>
      <c r="P262" s="4" t="str">
        <f>Poulefase!AB21</f>
        <v>-</v>
      </c>
      <c r="Q262" s="4"/>
      <c r="R262" s="4"/>
      <c r="S262" s="195" t="str">
        <f t="shared" si="3"/>
        <v/>
      </c>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row>
    <row r="263" spans="1:134">
      <c r="A263" s="4"/>
      <c r="B263" s="191"/>
      <c r="C263" s="191"/>
      <c r="D263" s="4"/>
      <c r="E263" s="4"/>
      <c r="F263" s="4"/>
      <c r="G263" s="4"/>
      <c r="H263" s="4"/>
      <c r="I263" s="4"/>
      <c r="J263" s="4"/>
      <c r="K263" s="4"/>
      <c r="L263" s="4"/>
      <c r="M263" s="4"/>
      <c r="N263" s="4"/>
      <c r="O263" s="4"/>
      <c r="P263" s="4" t="str">
        <f>Poulefase!AB22</f>
        <v>-</v>
      </c>
      <c r="Q263" s="4"/>
      <c r="R263" s="4"/>
      <c r="S263" s="195" t="str">
        <f t="shared" si="3"/>
        <v/>
      </c>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row>
    <row r="264" spans="1:134">
      <c r="A264" s="4"/>
      <c r="B264" s="191"/>
      <c r="C264" s="191"/>
      <c r="D264" s="4"/>
      <c r="E264" s="4"/>
      <c r="F264" s="4"/>
      <c r="G264" s="4"/>
      <c r="H264" s="4"/>
      <c r="I264" s="4"/>
      <c r="J264" s="4"/>
      <c r="K264" s="4"/>
      <c r="L264" s="4"/>
      <c r="M264" s="4"/>
      <c r="N264" s="4"/>
      <c r="O264" s="4"/>
      <c r="P264" s="4" t="str">
        <f>Poulefase!AB23</f>
        <v>-</v>
      </c>
      <c r="Q264" s="4"/>
      <c r="R264" s="4"/>
      <c r="S264" s="195" t="str">
        <f t="shared" si="3"/>
        <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row>
    <row r="265" spans="1:134">
      <c r="A265" s="4"/>
      <c r="B265" s="191"/>
      <c r="C265" s="191"/>
      <c r="D265" s="4"/>
      <c r="E265" s="4"/>
      <c r="F265" s="4"/>
      <c r="G265" s="4"/>
      <c r="H265" s="4"/>
      <c r="I265" s="4"/>
      <c r="J265" s="4"/>
      <c r="K265" s="4"/>
      <c r="L265" s="4"/>
      <c r="M265" s="4"/>
      <c r="N265" s="4"/>
      <c r="O265" s="4"/>
      <c r="P265" s="4" t="str">
        <f>Poulefase!AB24</f>
        <v>-</v>
      </c>
      <c r="Q265" s="4"/>
      <c r="R265" s="4"/>
      <c r="S265" s="195" t="str">
        <f t="shared" si="3"/>
        <v/>
      </c>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row>
    <row r="266" spans="1:134">
      <c r="A266" s="4"/>
      <c r="B266" s="191"/>
      <c r="C266" s="191"/>
      <c r="D266" s="4"/>
      <c r="E266" s="4"/>
      <c r="F266" s="4"/>
      <c r="G266" s="4"/>
      <c r="H266" s="4"/>
      <c r="I266" s="4"/>
      <c r="J266" s="4"/>
      <c r="K266" s="4"/>
      <c r="L266" s="4"/>
      <c r="M266" s="4"/>
      <c r="N266" s="4"/>
      <c r="O266" s="4" t="s">
        <v>1005</v>
      </c>
      <c r="P266" s="4" t="str">
        <f>Poulefase!AB27</f>
        <v>-</v>
      </c>
      <c r="Q266" s="4"/>
      <c r="R266" s="4"/>
      <c r="S266" s="195" t="str">
        <f t="shared" si="3"/>
        <v/>
      </c>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row>
    <row r="267" spans="1:134">
      <c r="A267" s="4"/>
      <c r="B267" s="191"/>
      <c r="C267" s="191"/>
      <c r="D267" s="4"/>
      <c r="E267" s="4"/>
      <c r="F267" s="4"/>
      <c r="G267" s="4"/>
      <c r="H267" s="4"/>
      <c r="I267" s="4"/>
      <c r="J267" s="4"/>
      <c r="K267" s="4"/>
      <c r="L267" s="4"/>
      <c r="M267" s="4"/>
      <c r="N267" s="4"/>
      <c r="O267" s="4"/>
      <c r="P267" s="4" t="str">
        <f>Poulefase!AB28</f>
        <v>-</v>
      </c>
      <c r="Q267" s="4"/>
      <c r="R267" s="4"/>
      <c r="S267" s="195" t="str">
        <f t="shared" si="3"/>
        <v/>
      </c>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row>
    <row r="268" spans="1:134">
      <c r="A268" s="4"/>
      <c r="B268" s="191"/>
      <c r="C268" s="191"/>
      <c r="D268" s="4"/>
      <c r="E268" s="4"/>
      <c r="F268" s="4"/>
      <c r="G268" s="4"/>
      <c r="H268" s="4"/>
      <c r="I268" s="4"/>
      <c r="J268" s="4"/>
      <c r="K268" s="4"/>
      <c r="L268" s="4"/>
      <c r="M268" s="4"/>
      <c r="N268" s="4"/>
      <c r="O268" s="4"/>
      <c r="P268" s="4" t="str">
        <f>Poulefase!AB29</f>
        <v>-</v>
      </c>
      <c r="Q268" s="4"/>
      <c r="R268" s="4"/>
      <c r="S268" s="195" t="str">
        <f t="shared" si="3"/>
        <v/>
      </c>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row>
    <row r="269" spans="1:134">
      <c r="A269" s="4"/>
      <c r="B269" s="191"/>
      <c r="C269" s="191"/>
      <c r="D269" s="4"/>
      <c r="E269" s="4"/>
      <c r="F269" s="4"/>
      <c r="G269" s="4"/>
      <c r="H269" s="4"/>
      <c r="I269" s="4"/>
      <c r="J269" s="4"/>
      <c r="K269" s="4"/>
      <c r="L269" s="4"/>
      <c r="M269" s="4"/>
      <c r="N269" s="4"/>
      <c r="O269" s="4"/>
      <c r="P269" s="4" t="str">
        <f>Poulefase!AB30</f>
        <v>-</v>
      </c>
      <c r="Q269" s="4"/>
      <c r="R269" s="4"/>
      <c r="S269" s="195" t="str">
        <f t="shared" si="3"/>
        <v/>
      </c>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row>
    <row r="270" spans="1:134">
      <c r="A270" s="4"/>
      <c r="B270" s="191"/>
      <c r="C270" s="191"/>
      <c r="D270" s="4"/>
      <c r="E270" s="4"/>
      <c r="F270" s="4"/>
      <c r="G270" s="4"/>
      <c r="H270" s="4"/>
      <c r="I270" s="4"/>
      <c r="J270" s="4"/>
      <c r="K270" s="4"/>
      <c r="L270" s="4"/>
      <c r="M270" s="4"/>
      <c r="N270" s="4"/>
      <c r="O270" s="4" t="s">
        <v>1006</v>
      </c>
      <c r="P270" s="4" t="str">
        <f>Poulefase!AB33</f>
        <v>-</v>
      </c>
      <c r="Q270" s="4"/>
      <c r="R270" s="4"/>
      <c r="S270" s="195" t="str">
        <f t="shared" si="3"/>
        <v/>
      </c>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row>
    <row r="271" spans="1:134">
      <c r="A271" s="4"/>
      <c r="B271" s="191"/>
      <c r="C271" s="191"/>
      <c r="D271" s="4"/>
      <c r="E271" s="4"/>
      <c r="F271" s="4"/>
      <c r="G271" s="4"/>
      <c r="H271" s="4"/>
      <c r="I271" s="4"/>
      <c r="J271" s="4"/>
      <c r="K271" s="4"/>
      <c r="L271" s="4"/>
      <c r="M271" s="4"/>
      <c r="N271" s="4"/>
      <c r="O271" s="4"/>
      <c r="P271" s="4" t="str">
        <f>Poulefase!AB34</f>
        <v>-</v>
      </c>
      <c r="Q271" s="4"/>
      <c r="R271" s="4"/>
      <c r="S271" s="195" t="str">
        <f t="shared" si="3"/>
        <v/>
      </c>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row>
    <row r="272" spans="1:134">
      <c r="A272" s="4"/>
      <c r="B272" s="191"/>
      <c r="C272" s="191"/>
      <c r="D272" s="4"/>
      <c r="E272" s="4"/>
      <c r="F272" s="4"/>
      <c r="G272" s="4"/>
      <c r="H272" s="4"/>
      <c r="I272" s="4"/>
      <c r="J272" s="4"/>
      <c r="K272" s="4"/>
      <c r="L272" s="4"/>
      <c r="M272" s="4"/>
      <c r="N272" s="4"/>
      <c r="O272" s="4"/>
      <c r="P272" s="4" t="str">
        <f>Poulefase!AB35</f>
        <v>-</v>
      </c>
      <c r="Q272" s="4"/>
      <c r="R272" s="4"/>
      <c r="S272" s="195" t="str">
        <f t="shared" si="3"/>
        <v/>
      </c>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row>
    <row r="273" spans="1:134">
      <c r="A273" s="4"/>
      <c r="B273" s="191"/>
      <c r="C273" s="191"/>
      <c r="D273" s="4"/>
      <c r="E273" s="4"/>
      <c r="F273" s="4"/>
      <c r="G273" s="4"/>
      <c r="H273" s="4"/>
      <c r="I273" s="4"/>
      <c r="J273" s="4"/>
      <c r="K273" s="4"/>
      <c r="L273" s="4"/>
      <c r="M273" s="4"/>
      <c r="N273" s="4"/>
      <c r="O273" s="4"/>
      <c r="P273" s="4" t="str">
        <f>Poulefase!AB36</f>
        <v>-</v>
      </c>
      <c r="Q273" s="4"/>
      <c r="R273" s="4"/>
      <c r="S273" s="195" t="str">
        <f t="shared" si="3"/>
        <v/>
      </c>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row>
    <row r="274" spans="1:134">
      <c r="A274" s="4"/>
      <c r="B274" s="191"/>
      <c r="C274" s="191"/>
      <c r="D274" s="4"/>
      <c r="E274" s="4"/>
      <c r="F274" s="4"/>
      <c r="G274" s="4"/>
      <c r="H274" s="4"/>
      <c r="I274" s="4"/>
      <c r="J274" s="4"/>
      <c r="K274" s="4"/>
      <c r="L274" s="4"/>
      <c r="M274" s="4"/>
      <c r="N274" s="4"/>
      <c r="O274" s="4" t="s">
        <v>208</v>
      </c>
      <c r="P274" s="4" t="str">
        <f>Poulefase!AB39</f>
        <v>-</v>
      </c>
      <c r="Q274" s="4"/>
      <c r="R274" s="4"/>
      <c r="S274" s="195" t="str">
        <f t="shared" si="3"/>
        <v/>
      </c>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row>
    <row r="275" spans="1:134">
      <c r="A275" s="4"/>
      <c r="B275" s="191"/>
      <c r="C275" s="191"/>
      <c r="D275" s="4"/>
      <c r="E275" s="4"/>
      <c r="F275" s="4"/>
      <c r="G275" s="4"/>
      <c r="H275" s="4"/>
      <c r="I275" s="4"/>
      <c r="J275" s="4"/>
      <c r="K275" s="4"/>
      <c r="L275" s="4"/>
      <c r="M275" s="4"/>
      <c r="N275" s="4"/>
      <c r="O275" s="4"/>
      <c r="P275" s="4" t="str">
        <f>Poulefase!AB40</f>
        <v>-</v>
      </c>
      <c r="Q275" s="4"/>
      <c r="R275" s="4"/>
      <c r="S275" s="195" t="str">
        <f t="shared" si="3"/>
        <v/>
      </c>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row>
    <row r="276" spans="1:134">
      <c r="A276" s="4"/>
      <c r="B276" s="191"/>
      <c r="C276" s="191"/>
      <c r="D276" s="4"/>
      <c r="E276" s="4"/>
      <c r="F276" s="4"/>
      <c r="G276" s="4"/>
      <c r="H276" s="4"/>
      <c r="I276" s="4"/>
      <c r="J276" s="4"/>
      <c r="K276" s="4"/>
      <c r="L276" s="4"/>
      <c r="M276" s="4"/>
      <c r="N276" s="4"/>
      <c r="O276" s="4"/>
      <c r="P276" s="4" t="str">
        <f>Poulefase!AB41</f>
        <v>-</v>
      </c>
      <c r="Q276" s="4"/>
      <c r="R276" s="4"/>
      <c r="S276" s="195" t="str">
        <f t="shared" si="3"/>
        <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row>
    <row r="277" spans="1:134">
      <c r="A277" s="4"/>
      <c r="B277" s="191"/>
      <c r="C277" s="191"/>
      <c r="D277" s="4"/>
      <c r="E277" s="4"/>
      <c r="F277" s="4"/>
      <c r="G277" s="4"/>
      <c r="H277" s="4"/>
      <c r="I277" s="4"/>
      <c r="J277" s="4"/>
      <c r="K277" s="4"/>
      <c r="L277" s="4"/>
      <c r="M277" s="4"/>
      <c r="N277" s="4"/>
      <c r="O277" s="4"/>
      <c r="P277" s="4" t="str">
        <f>Poulefase!AB42</f>
        <v>-</v>
      </c>
      <c r="Q277" s="4"/>
      <c r="R277" s="4"/>
      <c r="S277" s="195" t="str">
        <f t="shared" si="3"/>
        <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row>
    <row r="278" spans="1:134">
      <c r="A278" s="4"/>
      <c r="B278" s="191"/>
      <c r="C278" s="191"/>
      <c r="D278" s="4"/>
      <c r="E278" s="4"/>
      <c r="F278" s="4"/>
      <c r="G278" s="4"/>
      <c r="H278" s="4"/>
      <c r="I278" s="4"/>
      <c r="J278" s="4"/>
      <c r="K278" s="4"/>
      <c r="L278" s="4"/>
      <c r="M278" s="4"/>
      <c r="N278" s="4"/>
      <c r="O278" s="4" t="s">
        <v>1007</v>
      </c>
      <c r="P278" s="4" t="str">
        <f>Poulefase!AB45</f>
        <v>-</v>
      </c>
      <c r="Q278" s="4"/>
      <c r="R278" s="4"/>
      <c r="S278" s="195" t="str">
        <f t="shared" si="3"/>
        <v/>
      </c>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row>
    <row r="279" spans="1:134">
      <c r="A279" s="4"/>
      <c r="B279" s="191"/>
      <c r="C279" s="191"/>
      <c r="D279" s="4"/>
      <c r="E279" s="4"/>
      <c r="F279" s="4"/>
      <c r="G279" s="4"/>
      <c r="H279" s="4"/>
      <c r="I279" s="4"/>
      <c r="J279" s="4"/>
      <c r="K279" s="4"/>
      <c r="L279" s="4"/>
      <c r="M279" s="4"/>
      <c r="N279" s="4"/>
      <c r="O279" s="4"/>
      <c r="P279" s="4" t="str">
        <f>Poulefase!AB46</f>
        <v>-</v>
      </c>
      <c r="Q279" s="4"/>
      <c r="R279" s="4"/>
      <c r="S279" s="195" t="str">
        <f t="shared" si="3"/>
        <v/>
      </c>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row>
    <row r="280" spans="1:134">
      <c r="A280" s="4"/>
      <c r="B280" s="191"/>
      <c r="C280" s="191"/>
      <c r="D280" s="4"/>
      <c r="E280" s="4"/>
      <c r="F280" s="4"/>
      <c r="G280" s="4"/>
      <c r="H280" s="4"/>
      <c r="I280" s="4"/>
      <c r="J280" s="4"/>
      <c r="K280" s="4"/>
      <c r="L280" s="4"/>
      <c r="M280" s="4"/>
      <c r="N280" s="4"/>
      <c r="O280" s="4"/>
      <c r="P280" s="4" t="str">
        <f>Poulefase!AB47</f>
        <v>-</v>
      </c>
      <c r="Q280" s="4"/>
      <c r="R280" s="4"/>
      <c r="S280" s="195" t="str">
        <f t="shared" si="3"/>
        <v/>
      </c>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row>
    <row r="281" spans="1:134">
      <c r="A281" s="4"/>
      <c r="B281" s="191"/>
      <c r="C281" s="191"/>
      <c r="D281" s="4"/>
      <c r="E281" s="4"/>
      <c r="F281" s="4"/>
      <c r="G281" s="4"/>
      <c r="H281" s="4"/>
      <c r="I281" s="4"/>
      <c r="J281" s="4"/>
      <c r="K281" s="4"/>
      <c r="L281" s="4"/>
      <c r="M281" s="4"/>
      <c r="N281" s="4"/>
      <c r="O281" s="4"/>
      <c r="P281" s="4" t="str">
        <f>Poulefase!AB48</f>
        <v>-</v>
      </c>
      <c r="Q281" s="4"/>
      <c r="R281" s="4"/>
      <c r="S281" s="195" t="str">
        <f t="shared" si="3"/>
        <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row>
    <row r="282" spans="1:134">
      <c r="A282" s="4"/>
      <c r="B282" s="191"/>
      <c r="C282" s="191"/>
      <c r="D282" s="4"/>
      <c r="E282" s="4"/>
      <c r="F282" s="4"/>
      <c r="G282" s="4"/>
      <c r="H282" s="4"/>
      <c r="I282" s="4"/>
      <c r="J282" s="4"/>
      <c r="K282" s="4"/>
      <c r="L282" s="4"/>
      <c r="M282" s="4"/>
      <c r="N282" s="4"/>
      <c r="O282" s="4" t="s">
        <v>1008</v>
      </c>
      <c r="P282" s="4" t="str">
        <f>Poulefase!AB51</f>
        <v>-</v>
      </c>
      <c r="Q282" s="4"/>
      <c r="R282" s="4"/>
      <c r="S282" s="195" t="str">
        <f t="shared" si="3"/>
        <v/>
      </c>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row>
    <row r="283" spans="1:134">
      <c r="A283" s="4"/>
      <c r="B283" s="191"/>
      <c r="C283" s="191"/>
      <c r="D283" s="196"/>
      <c r="E283" s="4"/>
      <c r="F283" s="4"/>
      <c r="G283" s="4"/>
      <c r="H283" s="4"/>
      <c r="I283" s="4"/>
      <c r="J283" s="4"/>
      <c r="K283" s="4"/>
      <c r="L283" s="4"/>
      <c r="M283" s="4"/>
      <c r="N283" s="4"/>
      <c r="O283" s="4"/>
      <c r="P283" s="4" t="str">
        <f>Poulefase!AB52</f>
        <v>-</v>
      </c>
      <c r="Q283" s="4"/>
      <c r="R283" s="4"/>
      <c r="S283" s="195" t="str">
        <f t="shared" si="3"/>
        <v/>
      </c>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row>
    <row r="284" spans="1:134">
      <c r="A284" s="4"/>
      <c r="B284" s="191"/>
      <c r="C284" s="191"/>
      <c r="D284" s="196"/>
      <c r="E284" s="4"/>
      <c r="F284" s="4"/>
      <c r="G284" s="4"/>
      <c r="H284" s="4"/>
      <c r="I284" s="4"/>
      <c r="J284" s="4"/>
      <c r="K284" s="4"/>
      <c r="L284" s="4"/>
      <c r="M284" s="4"/>
      <c r="N284" s="4"/>
      <c r="O284" s="4"/>
      <c r="P284" s="4" t="str">
        <f>Poulefase!AB53</f>
        <v>-</v>
      </c>
      <c r="Q284" s="4"/>
      <c r="R284" s="4"/>
      <c r="S284" s="195" t="str">
        <f t="shared" si="3"/>
        <v/>
      </c>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row>
    <row r="285" spans="1:134">
      <c r="A285" s="4"/>
      <c r="B285" s="191"/>
      <c r="C285" s="191"/>
      <c r="D285" s="196"/>
      <c r="E285" s="4"/>
      <c r="F285" s="4"/>
      <c r="G285" s="4"/>
      <c r="H285" s="4"/>
      <c r="I285" s="4"/>
      <c r="J285" s="4"/>
      <c r="K285" s="4"/>
      <c r="L285" s="4"/>
      <c r="M285" s="4"/>
      <c r="N285" s="4"/>
      <c r="O285" s="4"/>
      <c r="P285" s="4" t="str">
        <f>Poulefase!AB54</f>
        <v>-</v>
      </c>
      <c r="Q285" s="4"/>
      <c r="R285" s="4"/>
      <c r="S285" s="195" t="str">
        <f t="shared" si="3"/>
        <v/>
      </c>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row>
    <row r="286" spans="1:134">
      <c r="A286" s="4"/>
      <c r="B286" s="191"/>
      <c r="C286" s="191"/>
      <c r="D286" s="196"/>
      <c r="E286" s="4"/>
      <c r="F286" s="4"/>
      <c r="G286" s="4"/>
      <c r="H286" s="4"/>
      <c r="I286" s="4"/>
      <c r="J286" s="4"/>
      <c r="K286" s="4"/>
      <c r="L286" s="4"/>
      <c r="M286" s="4"/>
      <c r="N286" s="4"/>
      <c r="O286" s="4" t="s">
        <v>1009</v>
      </c>
      <c r="P286" s="4" t="str">
        <f>Poulefase!AB57</f>
        <v>-</v>
      </c>
      <c r="Q286" s="4"/>
      <c r="R286" s="4"/>
      <c r="S286" s="195" t="str">
        <f t="shared" si="3"/>
        <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row>
    <row r="287" spans="1:134">
      <c r="A287" s="4"/>
      <c r="B287" s="191"/>
      <c r="C287" s="191"/>
      <c r="D287" s="196" t="s">
        <v>78</v>
      </c>
      <c r="E287" s="4"/>
      <c r="F287" s="4"/>
      <c r="G287" s="4"/>
      <c r="H287" s="4"/>
      <c r="I287" s="4"/>
      <c r="J287" s="4"/>
      <c r="K287" s="4"/>
      <c r="L287" s="4"/>
      <c r="M287" s="4"/>
      <c r="N287" s="4"/>
      <c r="O287" s="4"/>
      <c r="P287" s="4" t="str">
        <f>Poulefase!AB58</f>
        <v>-</v>
      </c>
      <c r="Q287" s="4"/>
      <c r="R287" s="4"/>
      <c r="S287" s="195" t="str">
        <f t="shared" si="3"/>
        <v/>
      </c>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row>
    <row r="288" spans="1:134">
      <c r="A288" s="4"/>
      <c r="B288" s="191"/>
      <c r="C288" s="191"/>
      <c r="D288" s="196" t="s">
        <v>80</v>
      </c>
      <c r="E288" s="4"/>
      <c r="F288" s="4"/>
      <c r="G288" s="4"/>
      <c r="H288" s="4"/>
      <c r="I288" s="4"/>
      <c r="J288" s="4"/>
      <c r="K288" s="4"/>
      <c r="L288" s="4"/>
      <c r="M288" s="4"/>
      <c r="N288" s="4"/>
      <c r="O288" s="4"/>
      <c r="P288" s="4" t="str">
        <f>Poulefase!AB59</f>
        <v>-</v>
      </c>
      <c r="Q288" s="4"/>
      <c r="R288" s="4"/>
      <c r="S288" s="195" t="str">
        <f t="shared" si="3"/>
        <v/>
      </c>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row>
    <row r="289" spans="1:134">
      <c r="A289" s="4"/>
      <c r="B289" s="191"/>
      <c r="C289" s="191"/>
      <c r="D289" s="196" t="s">
        <v>56</v>
      </c>
      <c r="E289" s="4"/>
      <c r="F289" s="4"/>
      <c r="G289" s="4"/>
      <c r="H289" s="4"/>
      <c r="I289" s="4"/>
      <c r="J289" s="4"/>
      <c r="K289" s="4"/>
      <c r="L289" s="4"/>
      <c r="M289" s="4"/>
      <c r="N289" s="4"/>
      <c r="O289" s="4"/>
      <c r="P289" s="4" t="str">
        <f>Poulefase!AB60</f>
        <v>-</v>
      </c>
      <c r="Q289" s="4"/>
      <c r="R289" s="4"/>
      <c r="S289" s="195" t="str">
        <f t="shared" si="3"/>
        <v/>
      </c>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row>
    <row r="290" spans="1:134">
      <c r="A290" s="4"/>
      <c r="B290" s="191"/>
      <c r="C290" s="191"/>
      <c r="D290" s="196" t="s">
        <v>79</v>
      </c>
      <c r="E290" s="4"/>
      <c r="F290" s="4"/>
      <c r="G290" s="4"/>
      <c r="H290" s="4"/>
      <c r="I290" s="4"/>
      <c r="J290" s="4"/>
      <c r="K290" s="4"/>
      <c r="L290" s="4"/>
      <c r="M290" s="4"/>
      <c r="N290" s="4"/>
      <c r="O290" s="4" t="s">
        <v>1010</v>
      </c>
      <c r="P290" s="4" t="str">
        <f>Poulefase!AB63</f>
        <v>-</v>
      </c>
      <c r="Q290" s="4"/>
      <c r="R290" s="4"/>
      <c r="S290" s="195" t="str">
        <f t="shared" ref="S290:S321" si="4">IF(P290=0,"FOUT","")</f>
        <v/>
      </c>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row>
    <row r="291" spans="1:134">
      <c r="A291" s="4"/>
      <c r="B291" s="191"/>
      <c r="C291" s="191"/>
      <c r="D291" s="196" t="s">
        <v>1080</v>
      </c>
      <c r="E291" s="4"/>
      <c r="F291" s="4"/>
      <c r="G291" s="4"/>
      <c r="H291" s="4"/>
      <c r="I291" s="4"/>
      <c r="J291" s="4"/>
      <c r="K291" s="4"/>
      <c r="L291" s="4"/>
      <c r="M291" s="4"/>
      <c r="N291" s="4"/>
      <c r="O291" s="4"/>
      <c r="P291" s="4" t="str">
        <f>Poulefase!AB64</f>
        <v>-</v>
      </c>
      <c r="Q291" s="4"/>
      <c r="R291" s="4"/>
      <c r="S291" s="195" t="str">
        <f t="shared" si="4"/>
        <v/>
      </c>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row>
    <row r="292" spans="1:134">
      <c r="A292" s="4"/>
      <c r="B292" s="191"/>
      <c r="C292" s="191"/>
      <c r="D292" s="196" t="s">
        <v>41</v>
      </c>
      <c r="E292" s="4"/>
      <c r="F292" s="4"/>
      <c r="G292" s="4"/>
      <c r="H292" s="4"/>
      <c r="I292" s="4"/>
      <c r="J292" s="4"/>
      <c r="K292" s="4"/>
      <c r="L292" s="4"/>
      <c r="M292" s="4"/>
      <c r="N292" s="4"/>
      <c r="O292" s="4"/>
      <c r="P292" s="4" t="str">
        <f>Poulefase!AB65</f>
        <v>-</v>
      </c>
      <c r="Q292" s="4"/>
      <c r="R292" s="4"/>
      <c r="S292" s="195" t="str">
        <f t="shared" si="4"/>
        <v/>
      </c>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row>
    <row r="293" spans="1:134">
      <c r="A293" s="4"/>
      <c r="B293" s="191"/>
      <c r="C293" s="191"/>
      <c r="D293" s="196" t="s">
        <v>82</v>
      </c>
      <c r="E293" s="4"/>
      <c r="F293" s="4"/>
      <c r="G293" s="4"/>
      <c r="H293" s="4"/>
      <c r="I293" s="4"/>
      <c r="J293" s="4"/>
      <c r="K293" s="4"/>
      <c r="L293" s="4"/>
      <c r="M293" s="4"/>
      <c r="N293" s="4"/>
      <c r="O293" s="4"/>
      <c r="P293" s="4" t="str">
        <f>Poulefase!AB66</f>
        <v>-</v>
      </c>
      <c r="Q293" s="4"/>
      <c r="R293" s="4"/>
      <c r="S293" s="195" t="str">
        <f t="shared" si="4"/>
        <v/>
      </c>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row>
    <row r="294" spans="1:134">
      <c r="A294" s="4"/>
      <c r="B294" s="191"/>
      <c r="C294" s="191"/>
      <c r="D294" s="196" t="s">
        <v>86</v>
      </c>
      <c r="E294" s="4"/>
      <c r="F294" s="4"/>
      <c r="G294" s="4"/>
      <c r="H294" s="4"/>
      <c r="I294" s="4"/>
      <c r="J294" s="4"/>
      <c r="K294" s="4"/>
      <c r="L294" s="4"/>
      <c r="M294" s="4"/>
      <c r="N294" s="4"/>
      <c r="O294" s="4" t="s">
        <v>1011</v>
      </c>
      <c r="P294" s="4" t="str">
        <f>Poulefase!AB69</f>
        <v>-</v>
      </c>
      <c r="Q294" s="4"/>
      <c r="R294" s="4"/>
      <c r="S294" s="195" t="str">
        <f t="shared" si="4"/>
        <v/>
      </c>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row>
    <row r="295" spans="1:134">
      <c r="A295" s="4"/>
      <c r="B295" s="191"/>
      <c r="C295" s="191"/>
      <c r="D295" s="196" t="s">
        <v>87</v>
      </c>
      <c r="E295" s="4"/>
      <c r="F295" s="4"/>
      <c r="G295" s="4"/>
      <c r="H295" s="4"/>
      <c r="I295" s="4"/>
      <c r="J295" s="4"/>
      <c r="K295" s="4"/>
      <c r="L295" s="4"/>
      <c r="M295" s="4"/>
      <c r="N295" s="4"/>
      <c r="O295" s="4"/>
      <c r="P295" s="4" t="str">
        <f>Poulefase!AB70</f>
        <v>-</v>
      </c>
      <c r="Q295" s="4"/>
      <c r="R295" s="4"/>
      <c r="S295" s="195" t="str">
        <f t="shared" si="4"/>
        <v/>
      </c>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row>
    <row r="296" spans="1:134">
      <c r="A296" s="4"/>
      <c r="B296" s="191"/>
      <c r="C296" s="191"/>
      <c r="D296" s="196" t="s">
        <v>88</v>
      </c>
      <c r="E296" s="4"/>
      <c r="F296" s="4"/>
      <c r="G296" s="4"/>
      <c r="H296" s="4"/>
      <c r="I296" s="4"/>
      <c r="J296" s="4"/>
      <c r="K296" s="4"/>
      <c r="L296" s="4"/>
      <c r="M296" s="4"/>
      <c r="N296" s="4"/>
      <c r="O296" s="4"/>
      <c r="P296" s="4" t="str">
        <f>Poulefase!AB71</f>
        <v>-</v>
      </c>
      <c r="Q296" s="4"/>
      <c r="R296" s="4"/>
      <c r="S296" s="195" t="str">
        <f t="shared" si="4"/>
        <v/>
      </c>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row>
    <row r="297" spans="1:134">
      <c r="A297" s="4"/>
      <c r="B297" s="191"/>
      <c r="C297" s="191"/>
      <c r="D297" s="196" t="s">
        <v>46</v>
      </c>
      <c r="E297" s="4"/>
      <c r="F297" s="4"/>
      <c r="G297" s="4"/>
      <c r="H297" s="4"/>
      <c r="I297" s="4"/>
      <c r="J297" s="4"/>
      <c r="K297" s="4"/>
      <c r="L297" s="4"/>
      <c r="M297" s="4"/>
      <c r="N297" s="4"/>
      <c r="O297" s="4"/>
      <c r="P297" s="4" t="str">
        <f>Poulefase!AB72</f>
        <v>-</v>
      </c>
      <c r="Q297" s="4"/>
      <c r="R297" s="4"/>
      <c r="S297" s="195" t="str">
        <f t="shared" si="4"/>
        <v/>
      </c>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row>
    <row r="298" spans="1:134">
      <c r="A298" s="4"/>
      <c r="B298" s="191"/>
      <c r="C298" s="191"/>
      <c r="D298" s="196" t="s">
        <v>89</v>
      </c>
      <c r="E298" s="4"/>
      <c r="F298" s="4"/>
      <c r="G298" s="4"/>
      <c r="H298" s="4"/>
      <c r="I298" s="4"/>
      <c r="J298" s="4"/>
      <c r="K298" s="4"/>
      <c r="L298" s="4"/>
      <c r="M298" s="4"/>
      <c r="N298" s="4"/>
      <c r="O298" s="4" t="s">
        <v>1012</v>
      </c>
      <c r="P298" s="4" t="str">
        <f>Poulefase!AB75</f>
        <v>-</v>
      </c>
      <c r="Q298" s="4"/>
      <c r="R298" s="4"/>
      <c r="S298" s="195" t="str">
        <f t="shared" si="4"/>
        <v/>
      </c>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row>
    <row r="299" spans="1:134">
      <c r="A299" s="4"/>
      <c r="B299" s="191"/>
      <c r="C299" s="191"/>
      <c r="D299" s="196" t="s">
        <v>83</v>
      </c>
      <c r="E299" s="4"/>
      <c r="F299" s="4"/>
      <c r="G299" s="4"/>
      <c r="H299" s="4"/>
      <c r="I299" s="4"/>
      <c r="J299" s="4"/>
      <c r="K299" s="4"/>
      <c r="L299" s="4"/>
      <c r="M299" s="4"/>
      <c r="N299" s="4"/>
      <c r="O299" s="4"/>
      <c r="P299" s="4" t="str">
        <f>Poulefase!AB76</f>
        <v>-</v>
      </c>
      <c r="Q299" s="4"/>
      <c r="R299" s="4"/>
      <c r="S299" s="195" t="str">
        <f t="shared" si="4"/>
        <v/>
      </c>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row>
    <row r="300" spans="1:134">
      <c r="A300" s="4"/>
      <c r="B300" s="191"/>
      <c r="C300" s="191"/>
      <c r="D300" s="196" t="s">
        <v>54</v>
      </c>
      <c r="E300" s="4"/>
      <c r="F300" s="4"/>
      <c r="G300" s="4"/>
      <c r="H300" s="4"/>
      <c r="I300" s="4"/>
      <c r="J300" s="4"/>
      <c r="K300" s="4"/>
      <c r="L300" s="4"/>
      <c r="M300" s="4"/>
      <c r="N300" s="4"/>
      <c r="O300" s="4"/>
      <c r="P300" s="4" t="str">
        <f>Poulefase!AB77</f>
        <v>-</v>
      </c>
      <c r="Q300" s="4"/>
      <c r="R300" s="4"/>
      <c r="S300" s="195" t="str">
        <f t="shared" si="4"/>
        <v/>
      </c>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row>
    <row r="301" spans="1:134">
      <c r="A301" s="4"/>
      <c r="B301" s="191"/>
      <c r="C301" s="191"/>
      <c r="D301" s="196" t="s">
        <v>84</v>
      </c>
      <c r="E301" s="4"/>
      <c r="F301" s="4"/>
      <c r="G301" s="4"/>
      <c r="H301" s="4"/>
      <c r="I301" s="4"/>
      <c r="J301" s="4"/>
      <c r="K301" s="4"/>
      <c r="L301" s="4"/>
      <c r="M301" s="4"/>
      <c r="N301" s="4"/>
      <c r="O301" s="4"/>
      <c r="P301" s="4" t="str">
        <f>Poulefase!AB78</f>
        <v>-</v>
      </c>
      <c r="Q301" s="4"/>
      <c r="R301" s="4"/>
      <c r="S301" s="195" t="str">
        <f t="shared" si="4"/>
        <v/>
      </c>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row>
    <row r="302" spans="1:134">
      <c r="A302" s="4"/>
      <c r="B302" s="191"/>
      <c r="C302" s="191"/>
      <c r="D302" s="196" t="s">
        <v>85</v>
      </c>
      <c r="E302" s="4"/>
      <c r="F302" s="4"/>
      <c r="G302" s="4"/>
      <c r="H302" s="4"/>
      <c r="I302" s="4"/>
      <c r="J302" s="4"/>
      <c r="K302" s="4"/>
      <c r="L302" s="4"/>
      <c r="M302" s="4"/>
      <c r="N302" s="4"/>
      <c r="O302" s="4" t="s">
        <v>1013</v>
      </c>
      <c r="P302" s="4" t="str">
        <f>Poulefase!AB81</f>
        <v>-</v>
      </c>
      <c r="Q302" s="4"/>
      <c r="R302" s="4"/>
      <c r="S302" s="195" t="str">
        <f t="shared" si="4"/>
        <v/>
      </c>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row>
    <row r="303" spans="1:134">
      <c r="A303" s="4"/>
      <c r="B303" s="191"/>
      <c r="C303" s="191"/>
      <c r="D303" s="196" t="s">
        <v>37</v>
      </c>
      <c r="E303" s="4"/>
      <c r="F303" s="4"/>
      <c r="G303" s="4"/>
      <c r="H303" s="4"/>
      <c r="I303" s="4"/>
      <c r="J303" s="4"/>
      <c r="K303" s="4"/>
      <c r="L303" s="4"/>
      <c r="M303" s="4"/>
      <c r="N303" s="4"/>
      <c r="O303" s="4"/>
      <c r="P303" s="4" t="str">
        <f>Poulefase!AB82</f>
        <v>-</v>
      </c>
      <c r="Q303" s="4"/>
      <c r="R303" s="4"/>
      <c r="S303" s="195" t="str">
        <f t="shared" si="4"/>
        <v/>
      </c>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row>
    <row r="304" spans="1:134">
      <c r="A304" s="4"/>
      <c r="B304" s="191"/>
      <c r="C304" s="191"/>
      <c r="D304" s="196" t="s">
        <v>92</v>
      </c>
      <c r="E304" s="4"/>
      <c r="F304" s="4"/>
      <c r="G304" s="4"/>
      <c r="H304" s="4"/>
      <c r="I304" s="4"/>
      <c r="J304" s="4"/>
      <c r="K304" s="4"/>
      <c r="L304" s="4"/>
      <c r="M304" s="4"/>
      <c r="N304" s="4"/>
      <c r="O304" s="4"/>
      <c r="P304" s="4" t="str">
        <f>Poulefase!AB83</f>
        <v>-</v>
      </c>
      <c r="Q304" s="4"/>
      <c r="R304" s="4"/>
      <c r="S304" s="195" t="str">
        <f t="shared" si="4"/>
        <v/>
      </c>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row>
    <row r="305" spans="1:134">
      <c r="A305" s="4"/>
      <c r="B305" s="191"/>
      <c r="C305" s="191"/>
      <c r="D305" s="196" t="s">
        <v>93</v>
      </c>
      <c r="E305" s="4"/>
      <c r="F305" s="4"/>
      <c r="G305" s="4"/>
      <c r="H305" s="4"/>
      <c r="I305" s="4"/>
      <c r="J305" s="4"/>
      <c r="K305" s="4"/>
      <c r="L305" s="4"/>
      <c r="M305" s="4"/>
      <c r="N305" s="4"/>
      <c r="O305" s="4"/>
      <c r="P305" s="4" t="str">
        <f>Poulefase!AB84</f>
        <v>-</v>
      </c>
      <c r="Q305" s="4"/>
      <c r="R305" s="4"/>
      <c r="S305" s="195" t="str">
        <f t="shared" si="4"/>
        <v/>
      </c>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row>
    <row r="306" spans="1:134">
      <c r="A306" s="4"/>
      <c r="B306" s="191"/>
      <c r="C306" s="191"/>
      <c r="D306" s="196" t="s">
        <v>90</v>
      </c>
      <c r="E306" s="4"/>
      <c r="F306" s="4"/>
      <c r="G306" s="4"/>
      <c r="H306" s="4"/>
      <c r="I306" s="4"/>
      <c r="J306" s="4"/>
      <c r="K306" s="4"/>
      <c r="L306" s="4"/>
      <c r="M306" s="4" t="s">
        <v>1014</v>
      </c>
      <c r="N306" s="4"/>
      <c r="O306" s="4"/>
      <c r="P306" s="4" t="str">
        <f>'Knock-out fase'!O12</f>
        <v>-</v>
      </c>
      <c r="Q306" s="4"/>
      <c r="R306" s="4"/>
      <c r="S306" s="195" t="str">
        <f t="shared" si="4"/>
        <v/>
      </c>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row>
    <row r="307" spans="1:134">
      <c r="A307" s="4"/>
      <c r="B307" s="191"/>
      <c r="C307" s="191"/>
      <c r="D307" s="196" t="s">
        <v>31</v>
      </c>
      <c r="E307" s="4"/>
      <c r="F307" s="4"/>
      <c r="G307" s="4"/>
      <c r="H307" s="4"/>
      <c r="I307" s="4"/>
      <c r="J307" s="4"/>
      <c r="K307" s="4"/>
      <c r="L307" s="4"/>
      <c r="M307" s="4"/>
      <c r="N307" s="4"/>
      <c r="O307" s="4"/>
      <c r="P307" s="4" t="str">
        <f>'Knock-out fase'!O14</f>
        <v>-</v>
      </c>
      <c r="Q307" s="4"/>
      <c r="R307" s="4"/>
      <c r="S307" s="195" t="str">
        <f t="shared" si="4"/>
        <v/>
      </c>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row>
    <row r="308" spans="1:134">
      <c r="A308" s="4"/>
      <c r="B308" s="191"/>
      <c r="C308" s="191"/>
      <c r="D308" s="196" t="s">
        <v>91</v>
      </c>
      <c r="E308" s="4"/>
      <c r="F308" s="4"/>
      <c r="G308" s="4"/>
      <c r="H308" s="4"/>
      <c r="I308" s="4"/>
      <c r="J308" s="4"/>
      <c r="K308" s="4"/>
      <c r="L308" s="4"/>
      <c r="M308" s="4"/>
      <c r="N308" s="4"/>
      <c r="O308" s="4"/>
      <c r="P308" s="4" t="str">
        <f>'Knock-out fase'!O16</f>
        <v>-</v>
      </c>
      <c r="Q308" s="4"/>
      <c r="R308" s="4"/>
      <c r="S308" s="195" t="str">
        <f t="shared" si="4"/>
        <v/>
      </c>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row>
    <row r="309" spans="1:134">
      <c r="A309" s="4"/>
      <c r="B309" s="191"/>
      <c r="C309" s="191"/>
      <c r="D309" s="196" t="s">
        <v>1028</v>
      </c>
      <c r="E309" s="4"/>
      <c r="F309" s="4"/>
      <c r="G309" s="4"/>
      <c r="H309" s="4"/>
      <c r="I309" s="4"/>
      <c r="J309" s="4"/>
      <c r="K309" s="4"/>
      <c r="L309" s="4"/>
      <c r="M309" s="4"/>
      <c r="N309" s="4"/>
      <c r="O309" s="4"/>
      <c r="P309" s="4" t="str">
        <f>'Knock-out fase'!O18</f>
        <v>-</v>
      </c>
      <c r="Q309" s="4"/>
      <c r="R309" s="4"/>
      <c r="S309" s="195" t="str">
        <f t="shared" si="4"/>
        <v/>
      </c>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row>
    <row r="310" spans="1:134">
      <c r="A310" s="4"/>
      <c r="B310" s="191"/>
      <c r="C310" s="191"/>
      <c r="D310" s="196" t="s">
        <v>94</v>
      </c>
      <c r="E310" s="4"/>
      <c r="F310" s="4"/>
      <c r="G310" s="4"/>
      <c r="H310" s="4"/>
      <c r="I310" s="4"/>
      <c r="J310" s="4"/>
      <c r="K310" s="4"/>
      <c r="L310" s="4"/>
      <c r="M310" s="4"/>
      <c r="N310" s="4"/>
      <c r="O310" s="4"/>
      <c r="P310" s="4" t="str">
        <f>'Knock-out fase'!O20</f>
        <v>-</v>
      </c>
      <c r="Q310" s="4"/>
      <c r="R310" s="4"/>
      <c r="S310" s="195" t="str">
        <f t="shared" si="4"/>
        <v/>
      </c>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row>
    <row r="311" spans="1:134">
      <c r="A311" s="4"/>
      <c r="B311" s="191"/>
      <c r="C311" s="191"/>
      <c r="D311" s="196" t="s">
        <v>38</v>
      </c>
      <c r="E311" s="4"/>
      <c r="F311" s="4"/>
      <c r="G311" s="4"/>
      <c r="H311" s="4"/>
      <c r="I311" s="4"/>
      <c r="J311" s="4"/>
      <c r="K311" s="4"/>
      <c r="L311" s="4"/>
      <c r="M311" s="4"/>
      <c r="N311" s="4"/>
      <c r="O311" s="4"/>
      <c r="P311" s="4" t="str">
        <f>'Knock-out fase'!O22</f>
        <v>-</v>
      </c>
      <c r="Q311" s="4"/>
      <c r="R311" s="4"/>
      <c r="S311" s="195" t="str">
        <f t="shared" si="4"/>
        <v/>
      </c>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row>
    <row r="312" spans="1:134">
      <c r="A312" s="4"/>
      <c r="B312" s="191"/>
      <c r="C312" s="191"/>
      <c r="D312" s="196" t="s">
        <v>118</v>
      </c>
      <c r="E312" s="4"/>
      <c r="F312" s="4"/>
      <c r="G312" s="4"/>
      <c r="H312" s="4"/>
      <c r="I312" s="4"/>
      <c r="J312" s="4"/>
      <c r="K312" s="4"/>
      <c r="L312" s="4"/>
      <c r="M312" s="4"/>
      <c r="N312" s="4"/>
      <c r="O312" s="4"/>
      <c r="P312" s="4" t="str">
        <f>'Knock-out fase'!O24</f>
        <v>-</v>
      </c>
      <c r="Q312" s="4"/>
      <c r="R312" s="4"/>
      <c r="S312" s="195" t="str">
        <f t="shared" si="4"/>
        <v/>
      </c>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row>
    <row r="313" spans="1:134">
      <c r="A313" s="4"/>
      <c r="B313" s="191"/>
      <c r="C313" s="191"/>
      <c r="D313" s="196" t="s">
        <v>98</v>
      </c>
      <c r="E313" s="4"/>
      <c r="F313" s="4"/>
      <c r="G313" s="4"/>
      <c r="H313" s="4"/>
      <c r="I313" s="4"/>
      <c r="J313" s="4"/>
      <c r="K313" s="4"/>
      <c r="L313" s="4"/>
      <c r="M313" s="4"/>
      <c r="N313" s="4"/>
      <c r="O313" s="4"/>
      <c r="P313" s="4" t="str">
        <f>'Knock-out fase'!O26</f>
        <v>-</v>
      </c>
      <c r="Q313" s="4"/>
      <c r="R313" s="4"/>
      <c r="S313" s="195" t="str">
        <f t="shared" si="4"/>
        <v/>
      </c>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row>
    <row r="314" spans="1:134">
      <c r="A314" s="4"/>
      <c r="B314" s="191"/>
      <c r="C314" s="191"/>
      <c r="D314" s="196" t="s">
        <v>99</v>
      </c>
      <c r="E314" s="4"/>
      <c r="F314" s="4"/>
      <c r="G314" s="4"/>
      <c r="H314" s="4"/>
      <c r="I314" s="4"/>
      <c r="J314" s="4"/>
      <c r="K314" s="4"/>
      <c r="L314" s="4"/>
      <c r="M314" s="4"/>
      <c r="N314" s="4"/>
      <c r="O314" s="4"/>
      <c r="P314" s="4" t="str">
        <f>'Knock-out fase'!O28</f>
        <v>-</v>
      </c>
      <c r="Q314" s="4"/>
      <c r="R314" s="4"/>
      <c r="S314" s="195" t="str">
        <f t="shared" si="4"/>
        <v/>
      </c>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row>
    <row r="315" spans="1:134">
      <c r="A315" s="4"/>
      <c r="B315" s="191"/>
      <c r="C315" s="191"/>
      <c r="D315" s="196" t="s">
        <v>36</v>
      </c>
      <c r="E315" s="4"/>
      <c r="F315" s="4"/>
      <c r="G315" s="4"/>
      <c r="H315" s="4"/>
      <c r="I315" s="4"/>
      <c r="J315" s="4"/>
      <c r="K315" s="4"/>
      <c r="L315" s="4"/>
      <c r="M315" s="4"/>
      <c r="N315" s="4"/>
      <c r="O315" s="4"/>
      <c r="P315" s="4" t="str">
        <f>'Knock-out fase'!O30</f>
        <v>-</v>
      </c>
      <c r="Q315" s="4"/>
      <c r="R315" s="4"/>
      <c r="S315" s="195" t="str">
        <f t="shared" si="4"/>
        <v/>
      </c>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row>
    <row r="316" spans="1:134">
      <c r="A316" s="4"/>
      <c r="B316" s="191"/>
      <c r="C316" s="191"/>
      <c r="D316" s="196" t="s">
        <v>97</v>
      </c>
      <c r="E316" s="4"/>
      <c r="F316" s="4"/>
      <c r="G316" s="4"/>
      <c r="H316" s="4"/>
      <c r="I316" s="4"/>
      <c r="J316" s="4"/>
      <c r="K316" s="4"/>
      <c r="L316" s="4"/>
      <c r="M316" s="4"/>
      <c r="N316" s="4"/>
      <c r="O316" s="4"/>
      <c r="P316" s="4" t="str">
        <f>'Knock-out fase'!O32</f>
        <v>-</v>
      </c>
      <c r="Q316" s="4"/>
      <c r="R316" s="4"/>
      <c r="S316" s="195" t="str">
        <f t="shared" si="4"/>
        <v/>
      </c>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row>
    <row r="317" spans="1:134">
      <c r="A317" s="4"/>
      <c r="B317" s="191"/>
      <c r="C317" s="191"/>
      <c r="D317" s="196" t="s">
        <v>95</v>
      </c>
      <c r="E317" s="4"/>
      <c r="F317" s="4"/>
      <c r="G317" s="4"/>
      <c r="H317" s="4"/>
      <c r="I317" s="4"/>
      <c r="J317" s="4"/>
      <c r="K317" s="4"/>
      <c r="L317" s="4"/>
      <c r="M317" s="4"/>
      <c r="N317" s="4"/>
      <c r="O317" s="4"/>
      <c r="P317" s="4" t="str">
        <f>'Knock-out fase'!O34</f>
        <v>-</v>
      </c>
      <c r="Q317" s="4"/>
      <c r="R317" s="4"/>
      <c r="S317" s="195" t="str">
        <f t="shared" si="4"/>
        <v/>
      </c>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row>
    <row r="318" spans="1:134">
      <c r="A318" s="4"/>
      <c r="B318" s="191"/>
      <c r="C318" s="191"/>
      <c r="D318" s="196" t="s">
        <v>96</v>
      </c>
      <c r="E318" s="4"/>
      <c r="F318" s="4"/>
      <c r="G318" s="4"/>
      <c r="H318" s="4"/>
      <c r="I318" s="4"/>
      <c r="J318" s="4"/>
      <c r="K318" s="4"/>
      <c r="L318" s="4"/>
      <c r="M318" s="4"/>
      <c r="N318" s="4"/>
      <c r="O318" s="4"/>
      <c r="P318" s="4" t="str">
        <f>'Knock-out fase'!O36</f>
        <v>-</v>
      </c>
      <c r="Q318" s="4"/>
      <c r="R318" s="4"/>
      <c r="S318" s="195" t="str">
        <f t="shared" si="4"/>
        <v/>
      </c>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row>
    <row r="319" spans="1:134">
      <c r="A319" s="4"/>
      <c r="B319" s="191"/>
      <c r="C319" s="191"/>
      <c r="D319" s="196" t="s">
        <v>34</v>
      </c>
      <c r="E319" s="4"/>
      <c r="F319" s="4"/>
      <c r="G319" s="4"/>
      <c r="H319" s="4"/>
      <c r="I319" s="4"/>
      <c r="J319" s="4"/>
      <c r="K319" s="4"/>
      <c r="L319" s="4"/>
      <c r="M319" s="4"/>
      <c r="N319" s="4"/>
      <c r="O319" s="4"/>
      <c r="P319" s="4" t="str">
        <f>'Knock-out fase'!O38</f>
        <v>-</v>
      </c>
      <c r="Q319" s="4"/>
      <c r="R319" s="4"/>
      <c r="S319" s="195" t="str">
        <f t="shared" si="4"/>
        <v/>
      </c>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row>
    <row r="320" spans="1:134">
      <c r="A320" s="4"/>
      <c r="B320" s="191"/>
      <c r="C320" s="191"/>
      <c r="D320" s="196" t="s">
        <v>101</v>
      </c>
      <c r="E320" s="4"/>
      <c r="F320" s="4"/>
      <c r="G320" s="4"/>
      <c r="H320" s="4"/>
      <c r="I320" s="4"/>
      <c r="J320" s="4"/>
      <c r="K320" s="4"/>
      <c r="L320" s="4"/>
      <c r="M320" s="4"/>
      <c r="N320" s="4"/>
      <c r="O320" s="4"/>
      <c r="P320" s="4" t="str">
        <f>'Knock-out fase'!O40</f>
        <v>-</v>
      </c>
      <c r="Q320" s="4"/>
      <c r="R320" s="4"/>
      <c r="S320" s="195" t="str">
        <f t="shared" si="4"/>
        <v/>
      </c>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row>
    <row r="321" spans="1:134">
      <c r="A321" s="4"/>
      <c r="B321" s="191"/>
      <c r="C321" s="191"/>
      <c r="D321" s="196" t="s">
        <v>102</v>
      </c>
      <c r="E321" s="4"/>
      <c r="F321" s="4"/>
      <c r="G321" s="4"/>
      <c r="H321" s="4"/>
      <c r="I321" s="4"/>
      <c r="J321" s="4"/>
      <c r="K321" s="4"/>
      <c r="L321" s="4"/>
      <c r="M321" s="4"/>
      <c r="N321" s="4"/>
      <c r="O321" s="4"/>
      <c r="P321" s="4" t="str">
        <f>'Knock-out fase'!O42</f>
        <v>-</v>
      </c>
      <c r="Q321" s="4"/>
      <c r="R321" s="4"/>
      <c r="S321" s="195" t="str">
        <f t="shared" si="4"/>
        <v/>
      </c>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row>
    <row r="322" spans="1:134">
      <c r="A322" s="4"/>
      <c r="B322" s="191"/>
      <c r="C322" s="191"/>
      <c r="D322" s="196" t="s">
        <v>1029</v>
      </c>
      <c r="E322" s="4"/>
      <c r="F322" s="4"/>
      <c r="G322" s="4"/>
      <c r="H322" s="4"/>
      <c r="I322" s="4"/>
      <c r="J322" s="4"/>
      <c r="K322" s="4"/>
      <c r="L322" s="4"/>
      <c r="M322" s="4"/>
      <c r="N322" s="4"/>
      <c r="O322" s="4"/>
      <c r="P322" s="4" t="str">
        <f>'Knock-out fase'!S12</f>
        <v/>
      </c>
      <c r="Q322" s="4"/>
      <c r="R322" s="4"/>
      <c r="S322" s="195" t="str">
        <f t="shared" ref="S322:S353" si="5">IF(P322=0,"FOUT","")</f>
        <v/>
      </c>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row>
    <row r="323" spans="1:134">
      <c r="A323" s="4"/>
      <c r="B323" s="191"/>
      <c r="C323" s="191"/>
      <c r="D323" s="196" t="s">
        <v>103</v>
      </c>
      <c r="E323" s="4"/>
      <c r="F323" s="4"/>
      <c r="G323" s="4"/>
      <c r="H323" s="4"/>
      <c r="I323" s="4"/>
      <c r="J323" s="4"/>
      <c r="K323" s="4"/>
      <c r="L323" s="4"/>
      <c r="M323" s="4"/>
      <c r="N323" s="4"/>
      <c r="O323" s="4"/>
      <c r="P323" s="4" t="str">
        <f>'Knock-out fase'!S14</f>
        <v/>
      </c>
      <c r="Q323" s="4"/>
      <c r="R323" s="4"/>
      <c r="S323" s="195" t="str">
        <f t="shared" si="5"/>
        <v/>
      </c>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row>
    <row r="324" spans="1:134">
      <c r="A324" s="4"/>
      <c r="B324" s="191"/>
      <c r="C324" s="191"/>
      <c r="D324" s="196" t="s">
        <v>50</v>
      </c>
      <c r="E324" s="4"/>
      <c r="F324" s="4"/>
      <c r="G324" s="4"/>
      <c r="H324" s="4"/>
      <c r="I324" s="4"/>
      <c r="J324" s="4"/>
      <c r="K324" s="4"/>
      <c r="L324" s="4"/>
      <c r="M324" s="4"/>
      <c r="N324" s="4"/>
      <c r="O324" s="4"/>
      <c r="P324" s="4" t="str">
        <f>'Knock-out fase'!S16</f>
        <v>-</v>
      </c>
      <c r="Q324" s="4"/>
      <c r="R324" s="4"/>
      <c r="S324" s="195" t="str">
        <f t="shared" si="5"/>
        <v/>
      </c>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row>
    <row r="325" spans="1:134">
      <c r="A325" s="4"/>
      <c r="B325" s="191"/>
      <c r="C325" s="191"/>
      <c r="D325" s="196" t="s">
        <v>104</v>
      </c>
      <c r="E325" s="4"/>
      <c r="F325" s="4"/>
      <c r="G325" s="4"/>
      <c r="H325" s="4"/>
      <c r="I325" s="4"/>
      <c r="J325" s="4"/>
      <c r="K325" s="4"/>
      <c r="L325" s="4"/>
      <c r="M325" s="4"/>
      <c r="N325" s="4"/>
      <c r="O325" s="4"/>
      <c r="P325" s="4" t="str">
        <f>'Knock-out fase'!S18</f>
        <v>-</v>
      </c>
      <c r="Q325" s="4"/>
      <c r="R325" s="4"/>
      <c r="S325" s="195" t="str">
        <f t="shared" si="5"/>
        <v/>
      </c>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row>
    <row r="326" spans="1:134">
      <c r="A326" s="4"/>
      <c r="B326" s="191"/>
      <c r="C326" s="191"/>
      <c r="D326" s="196" t="s">
        <v>100</v>
      </c>
      <c r="E326" s="4"/>
      <c r="F326" s="4"/>
      <c r="G326" s="4"/>
      <c r="H326" s="4"/>
      <c r="I326" s="4"/>
      <c r="J326" s="4"/>
      <c r="K326" s="4"/>
      <c r="L326" s="4"/>
      <c r="M326" s="4"/>
      <c r="N326" s="4"/>
      <c r="O326" s="4"/>
      <c r="P326" s="4" t="str">
        <f>'Knock-out fase'!S20</f>
        <v>-</v>
      </c>
      <c r="Q326" s="4"/>
      <c r="R326" s="4"/>
      <c r="S326" s="195" t="str">
        <f t="shared" si="5"/>
        <v/>
      </c>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row>
    <row r="327" spans="1:134">
      <c r="A327" s="4"/>
      <c r="B327" s="191"/>
      <c r="C327" s="191"/>
      <c r="D327" s="196" t="s">
        <v>42</v>
      </c>
      <c r="E327" s="4"/>
      <c r="F327" s="4"/>
      <c r="G327" s="4"/>
      <c r="H327" s="4"/>
      <c r="I327" s="4"/>
      <c r="J327" s="4"/>
      <c r="K327" s="4"/>
      <c r="L327" s="4"/>
      <c r="M327" s="4"/>
      <c r="N327" s="4"/>
      <c r="O327" s="4"/>
      <c r="P327" s="4" t="str">
        <f>'Knock-out fase'!S22</f>
        <v>-</v>
      </c>
      <c r="Q327" s="4"/>
      <c r="R327" s="4"/>
      <c r="S327" s="195" t="str">
        <f t="shared" si="5"/>
        <v/>
      </c>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row>
    <row r="328" spans="1:134">
      <c r="A328" s="4"/>
      <c r="B328" s="191"/>
      <c r="C328" s="191"/>
      <c r="D328" s="196" t="s">
        <v>108</v>
      </c>
      <c r="E328" s="4"/>
      <c r="F328" s="4"/>
      <c r="G328" s="4"/>
      <c r="H328" s="4"/>
      <c r="I328" s="4"/>
      <c r="J328" s="4"/>
      <c r="K328" s="4"/>
      <c r="L328" s="4"/>
      <c r="M328" s="4"/>
      <c r="N328" s="4"/>
      <c r="O328" s="4"/>
      <c r="P328" s="4" t="str">
        <f>'Knock-out fase'!S24</f>
        <v/>
      </c>
      <c r="Q328" s="4"/>
      <c r="R328" s="4"/>
      <c r="S328" s="195" t="str">
        <f t="shared" si="5"/>
        <v/>
      </c>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row>
    <row r="329" spans="1:134">
      <c r="A329" s="4"/>
      <c r="B329" s="191"/>
      <c r="C329" s="191"/>
      <c r="D329" s="196" t="s">
        <v>107</v>
      </c>
      <c r="E329" s="4"/>
      <c r="F329" s="4"/>
      <c r="G329" s="4"/>
      <c r="H329" s="4"/>
      <c r="I329" s="4"/>
      <c r="J329" s="4"/>
      <c r="K329" s="4"/>
      <c r="L329" s="4"/>
      <c r="M329" s="4"/>
      <c r="N329" s="4"/>
      <c r="O329" s="4"/>
      <c r="P329" s="4" t="str">
        <f>'Knock-out fase'!S26</f>
        <v/>
      </c>
      <c r="Q329" s="4"/>
      <c r="R329" s="4"/>
      <c r="S329" s="195" t="str">
        <f t="shared" si="5"/>
        <v/>
      </c>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row>
    <row r="330" spans="1:134">
      <c r="A330" s="4"/>
      <c r="B330" s="191"/>
      <c r="C330" s="191"/>
      <c r="D330" s="196" t="s">
        <v>1079</v>
      </c>
      <c r="E330" s="4"/>
      <c r="F330" s="4"/>
      <c r="G330" s="4"/>
      <c r="H330" s="4"/>
      <c r="I330" s="4"/>
      <c r="J330" s="4"/>
      <c r="K330" s="4"/>
      <c r="L330" s="4"/>
      <c r="M330" s="4"/>
      <c r="N330" s="4"/>
      <c r="O330" s="4"/>
      <c r="P330" s="4" t="str">
        <f>'Knock-out fase'!S28</f>
        <v>-</v>
      </c>
      <c r="Q330" s="4"/>
      <c r="R330" s="4"/>
      <c r="S330" s="195" t="str">
        <f t="shared" si="5"/>
        <v/>
      </c>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row>
    <row r="331" spans="1:134">
      <c r="A331" s="4"/>
      <c r="B331" s="191"/>
      <c r="C331" s="191"/>
      <c r="D331" s="196" t="s">
        <v>32</v>
      </c>
      <c r="E331" s="4"/>
      <c r="F331" s="4"/>
      <c r="G331" s="4"/>
      <c r="H331" s="4"/>
      <c r="I331" s="4"/>
      <c r="J331" s="4"/>
      <c r="K331" s="4"/>
      <c r="L331" s="4"/>
      <c r="M331" s="4"/>
      <c r="N331" s="4"/>
      <c r="O331" s="4"/>
      <c r="P331" s="4" t="str">
        <f>'Knock-out fase'!S30</f>
        <v>-</v>
      </c>
      <c r="Q331" s="4"/>
      <c r="R331" s="4"/>
      <c r="S331" s="195" t="str">
        <f t="shared" si="5"/>
        <v/>
      </c>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row>
    <row r="332" spans="1:134">
      <c r="A332" s="4"/>
      <c r="B332" s="191"/>
      <c r="C332" s="191"/>
      <c r="D332" s="196" t="s">
        <v>105</v>
      </c>
      <c r="E332" s="4"/>
      <c r="F332" s="4"/>
      <c r="G332" s="4"/>
      <c r="H332" s="4"/>
      <c r="I332" s="4"/>
      <c r="J332" s="4"/>
      <c r="K332" s="4"/>
      <c r="L332" s="4"/>
      <c r="M332" s="4"/>
      <c r="N332" s="4"/>
      <c r="O332" s="4"/>
      <c r="P332" s="4" t="str">
        <f>'Knock-out fase'!S32</f>
        <v/>
      </c>
      <c r="Q332" s="4"/>
      <c r="R332" s="4"/>
      <c r="S332" s="195" t="str">
        <f t="shared" si="5"/>
        <v/>
      </c>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row>
    <row r="333" spans="1:134">
      <c r="A333" s="4"/>
      <c r="B333" s="191"/>
      <c r="C333" s="191"/>
      <c r="D333" s="196" t="s">
        <v>39</v>
      </c>
      <c r="E333" s="4"/>
      <c r="F333" s="4"/>
      <c r="G333" s="4"/>
      <c r="H333" s="4"/>
      <c r="I333" s="4"/>
      <c r="J333" s="4"/>
      <c r="K333" s="4"/>
      <c r="L333" s="4"/>
      <c r="M333" s="4"/>
      <c r="N333" s="4"/>
      <c r="O333" s="4"/>
      <c r="P333" s="4" t="str">
        <f>'Knock-out fase'!S34</f>
        <v/>
      </c>
      <c r="Q333" s="4"/>
      <c r="R333" s="4"/>
      <c r="S333" s="195" t="str">
        <f t="shared" si="5"/>
        <v/>
      </c>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row>
    <row r="334" spans="1:134">
      <c r="A334" s="4"/>
      <c r="B334" s="191"/>
      <c r="C334" s="191"/>
      <c r="D334" s="196" t="s">
        <v>106</v>
      </c>
      <c r="E334" s="4"/>
      <c r="F334" s="4"/>
      <c r="G334" s="4"/>
      <c r="H334" s="4"/>
      <c r="I334" s="4"/>
      <c r="J334" s="4"/>
      <c r="K334" s="4"/>
      <c r="L334" s="4"/>
      <c r="M334" s="4"/>
      <c r="N334" s="4"/>
      <c r="O334" s="4"/>
      <c r="P334" s="4" t="str">
        <f>'Knock-out fase'!S36</f>
        <v>-</v>
      </c>
      <c r="Q334" s="4"/>
      <c r="R334" s="4"/>
      <c r="S334" s="195" t="str">
        <f t="shared" si="5"/>
        <v/>
      </c>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row>
    <row r="335" spans="1:134">
      <c r="A335" s="4"/>
      <c r="B335" s="191"/>
      <c r="C335" s="191"/>
      <c r="D335" s="196"/>
      <c r="E335" s="4"/>
      <c r="F335" s="4"/>
      <c r="G335" s="4"/>
      <c r="H335" s="4"/>
      <c r="I335" s="4"/>
      <c r="J335" s="4"/>
      <c r="K335" s="4"/>
      <c r="L335" s="4"/>
      <c r="M335" s="4"/>
      <c r="N335" s="4"/>
      <c r="O335" s="4"/>
      <c r="P335" s="4" t="str">
        <f>'Knock-out fase'!S38</f>
        <v>-</v>
      </c>
      <c r="Q335" s="4"/>
      <c r="R335" s="4"/>
      <c r="S335" s="195" t="str">
        <f t="shared" si="5"/>
        <v/>
      </c>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row>
    <row r="336" spans="1:134">
      <c r="A336" s="4"/>
      <c r="B336" s="191"/>
      <c r="C336" s="191"/>
      <c r="D336" s="196"/>
      <c r="E336" s="4"/>
      <c r="F336" s="4"/>
      <c r="G336" s="4"/>
      <c r="H336" s="4"/>
      <c r="I336" s="4"/>
      <c r="J336" s="4"/>
      <c r="K336" s="4"/>
      <c r="L336" s="4"/>
      <c r="M336" s="4"/>
      <c r="N336" s="4"/>
      <c r="O336" s="4"/>
      <c r="P336" s="4" t="str">
        <f>'Knock-out fase'!S40</f>
        <v/>
      </c>
      <c r="Q336" s="4"/>
      <c r="R336" s="4"/>
      <c r="S336" s="195" t="str">
        <f t="shared" si="5"/>
        <v/>
      </c>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row>
    <row r="337" spans="1:134">
      <c r="A337" s="4"/>
      <c r="B337" s="191"/>
      <c r="C337" s="191"/>
      <c r="D337" s="196"/>
      <c r="E337" s="4"/>
      <c r="F337" s="4"/>
      <c r="G337" s="4"/>
      <c r="H337" s="4"/>
      <c r="I337" s="4"/>
      <c r="J337" s="4"/>
      <c r="K337" s="4"/>
      <c r="L337" s="4"/>
      <c r="M337" s="4"/>
      <c r="N337" s="4"/>
      <c r="O337" s="4"/>
      <c r="P337" s="4" t="str">
        <f>'Knock-out fase'!S42</f>
        <v/>
      </c>
      <c r="Q337" s="4"/>
      <c r="R337" s="4"/>
      <c r="S337" s="195" t="str">
        <f t="shared" si="5"/>
        <v/>
      </c>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row>
    <row r="338" spans="1:134">
      <c r="A338" s="4"/>
      <c r="B338" s="191"/>
      <c r="C338" s="191"/>
      <c r="D338" s="196"/>
      <c r="E338" s="4"/>
      <c r="F338" s="4"/>
      <c r="G338" s="4"/>
      <c r="H338" s="4"/>
      <c r="I338" s="4"/>
      <c r="J338" s="4"/>
      <c r="K338" s="4"/>
      <c r="L338" s="4"/>
      <c r="M338" s="4" t="s">
        <v>1015</v>
      </c>
      <c r="N338" s="4"/>
      <c r="O338" s="4"/>
      <c r="P338" s="4">
        <f>'Knock-out fase'!V12</f>
        <v>0</v>
      </c>
      <c r="Q338" s="4"/>
      <c r="R338" s="4"/>
      <c r="S338" s="195" t="str">
        <f t="shared" si="5"/>
        <v>FOUT</v>
      </c>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row>
    <row r="339" spans="1:134">
      <c r="A339" s="4"/>
      <c r="B339" s="191"/>
      <c r="C339" s="191"/>
      <c r="D339" s="196"/>
      <c r="E339" s="4"/>
      <c r="F339" s="4"/>
      <c r="G339" s="4"/>
      <c r="H339" s="4"/>
      <c r="I339" s="4"/>
      <c r="J339" s="4"/>
      <c r="K339" s="4"/>
      <c r="L339" s="4"/>
      <c r="M339" s="4"/>
      <c r="N339" s="4"/>
      <c r="O339" s="4"/>
      <c r="P339" s="4">
        <f>'Knock-out fase'!V14</f>
        <v>0</v>
      </c>
      <c r="Q339" s="4"/>
      <c r="R339" s="4"/>
      <c r="S339" s="195" t="str">
        <f t="shared" si="5"/>
        <v>FOUT</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row>
    <row r="340" spans="1:134">
      <c r="A340" s="4"/>
      <c r="B340" s="191"/>
      <c r="C340" s="191"/>
      <c r="D340" s="196"/>
      <c r="E340" s="4"/>
      <c r="F340" s="4"/>
      <c r="G340" s="4"/>
      <c r="H340" s="4"/>
      <c r="I340" s="4"/>
      <c r="J340" s="4"/>
      <c r="K340" s="4"/>
      <c r="L340" s="4"/>
      <c r="M340" s="4"/>
      <c r="N340" s="4"/>
      <c r="O340" s="4"/>
      <c r="P340" s="4">
        <f>'Knock-out fase'!V16</f>
        <v>0</v>
      </c>
      <c r="Q340" s="4"/>
      <c r="R340" s="4"/>
      <c r="S340" s="195" t="str">
        <f t="shared" si="5"/>
        <v>FOUT</v>
      </c>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row>
    <row r="341" spans="1:134">
      <c r="A341" s="4"/>
      <c r="B341" s="191"/>
      <c r="C341" s="191"/>
      <c r="D341" s="196"/>
      <c r="E341" s="4"/>
      <c r="F341" s="4"/>
      <c r="G341" s="4"/>
      <c r="H341" s="4"/>
      <c r="I341" s="4"/>
      <c r="J341" s="4"/>
      <c r="K341" s="4"/>
      <c r="L341" s="4"/>
      <c r="M341" s="4"/>
      <c r="N341" s="4"/>
      <c r="O341" s="4"/>
      <c r="P341" s="4">
        <f>'Knock-out fase'!V18</f>
        <v>0</v>
      </c>
      <c r="Q341" s="4"/>
      <c r="R341" s="4"/>
      <c r="S341" s="195" t="str">
        <f t="shared" si="5"/>
        <v>FOUT</v>
      </c>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row>
    <row r="342" spans="1:134">
      <c r="A342" s="4"/>
      <c r="B342" s="191"/>
      <c r="C342" s="191"/>
      <c r="D342" s="196"/>
      <c r="E342" s="4"/>
      <c r="F342" s="4"/>
      <c r="G342" s="4"/>
      <c r="H342" s="4"/>
      <c r="I342" s="4"/>
      <c r="J342" s="4"/>
      <c r="K342" s="4"/>
      <c r="L342" s="4"/>
      <c r="M342" s="4"/>
      <c r="N342" s="4"/>
      <c r="O342" s="4"/>
      <c r="P342" s="4">
        <f>'Knock-out fase'!V20</f>
        <v>0</v>
      </c>
      <c r="Q342" s="4"/>
      <c r="R342" s="4"/>
      <c r="S342" s="195" t="str">
        <f t="shared" si="5"/>
        <v>FOUT</v>
      </c>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row>
    <row r="343" spans="1:134">
      <c r="A343" s="4"/>
      <c r="B343" s="191"/>
      <c r="C343" s="191"/>
      <c r="D343" s="196"/>
      <c r="E343" s="4"/>
      <c r="F343" s="4"/>
      <c r="G343" s="4"/>
      <c r="H343" s="4"/>
      <c r="I343" s="4"/>
      <c r="J343" s="4"/>
      <c r="K343" s="4"/>
      <c r="L343" s="4"/>
      <c r="M343" s="4"/>
      <c r="N343" s="4"/>
      <c r="O343" s="4"/>
      <c r="P343" s="4">
        <f>'Knock-out fase'!V22</f>
        <v>0</v>
      </c>
      <c r="Q343" s="4"/>
      <c r="R343" s="4"/>
      <c r="S343" s="195" t="str">
        <f t="shared" si="5"/>
        <v>FOUT</v>
      </c>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row>
    <row r="344" spans="1:134">
      <c r="A344" s="4"/>
      <c r="B344" s="191"/>
      <c r="C344" s="191"/>
      <c r="D344" s="196"/>
      <c r="E344" s="4"/>
      <c r="F344" s="4"/>
      <c r="G344" s="4"/>
      <c r="H344" s="4"/>
      <c r="I344" s="4"/>
      <c r="J344" s="4"/>
      <c r="K344" s="4"/>
      <c r="L344" s="4"/>
      <c r="M344" s="4"/>
      <c r="N344" s="4"/>
      <c r="O344" s="4"/>
      <c r="P344" s="4">
        <f>'Knock-out fase'!V24</f>
        <v>0</v>
      </c>
      <c r="Q344" s="4"/>
      <c r="R344" s="4"/>
      <c r="S344" s="195" t="str">
        <f t="shared" si="5"/>
        <v>FOUT</v>
      </c>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row>
    <row r="345" spans="1:134">
      <c r="A345" s="4"/>
      <c r="B345" s="191"/>
      <c r="C345" s="191"/>
      <c r="D345" s="196"/>
      <c r="E345" s="4"/>
      <c r="F345" s="4"/>
      <c r="G345" s="4"/>
      <c r="H345" s="4"/>
      <c r="I345" s="4"/>
      <c r="J345" s="4"/>
      <c r="K345" s="4"/>
      <c r="L345" s="4"/>
      <c r="M345" s="4"/>
      <c r="N345" s="4"/>
      <c r="O345" s="4"/>
      <c r="P345" s="4">
        <f>'Knock-out fase'!V26</f>
        <v>0</v>
      </c>
      <c r="Q345" s="4"/>
      <c r="R345" s="4"/>
      <c r="S345" s="195" t="str">
        <f t="shared" si="5"/>
        <v>FOUT</v>
      </c>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row>
    <row r="346" spans="1:134">
      <c r="A346" s="4"/>
      <c r="B346" s="191"/>
      <c r="C346" s="191"/>
      <c r="D346" s="196"/>
      <c r="E346" s="4"/>
      <c r="F346" s="4"/>
      <c r="G346" s="4"/>
      <c r="H346" s="4"/>
      <c r="I346" s="4"/>
      <c r="J346" s="4"/>
      <c r="K346" s="4"/>
      <c r="L346" s="4"/>
      <c r="M346" s="4"/>
      <c r="N346" s="4"/>
      <c r="O346" s="4"/>
      <c r="P346" s="4">
        <f>'Knock-out fase'!V28</f>
        <v>0</v>
      </c>
      <c r="Q346" s="4"/>
      <c r="R346" s="4"/>
      <c r="S346" s="195" t="str">
        <f t="shared" si="5"/>
        <v>FOUT</v>
      </c>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row>
    <row r="347" spans="1:134">
      <c r="A347" s="4"/>
      <c r="B347" s="191"/>
      <c r="C347" s="191"/>
      <c r="D347" s="196"/>
      <c r="E347" s="4"/>
      <c r="F347" s="4"/>
      <c r="G347" s="4"/>
      <c r="H347" s="4"/>
      <c r="I347" s="4"/>
      <c r="J347" s="4"/>
      <c r="K347" s="4"/>
      <c r="L347" s="4"/>
      <c r="M347" s="4"/>
      <c r="N347" s="4"/>
      <c r="O347" s="4"/>
      <c r="P347" s="4">
        <f>'Knock-out fase'!V30</f>
        <v>0</v>
      </c>
      <c r="Q347" s="4"/>
      <c r="R347" s="4"/>
      <c r="S347" s="195" t="str">
        <f t="shared" si="5"/>
        <v>FOUT</v>
      </c>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row>
    <row r="348" spans="1:134">
      <c r="A348" s="4"/>
      <c r="B348" s="191"/>
      <c r="C348" s="191"/>
      <c r="D348" s="196"/>
      <c r="E348" s="4"/>
      <c r="F348" s="4"/>
      <c r="G348" s="4"/>
      <c r="H348" s="4"/>
      <c r="I348" s="4"/>
      <c r="J348" s="4"/>
      <c r="K348" s="4"/>
      <c r="L348" s="4"/>
      <c r="M348" s="4"/>
      <c r="N348" s="4"/>
      <c r="O348" s="4"/>
      <c r="P348" s="4">
        <f>'Knock-out fase'!V32</f>
        <v>0</v>
      </c>
      <c r="Q348" s="4"/>
      <c r="R348" s="4"/>
      <c r="S348" s="195" t="str">
        <f t="shared" si="5"/>
        <v>FOUT</v>
      </c>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row>
    <row r="349" spans="1:134">
      <c r="A349" s="4"/>
      <c r="B349" s="191"/>
      <c r="C349" s="191"/>
      <c r="D349" s="196"/>
      <c r="E349" s="4"/>
      <c r="F349" s="4"/>
      <c r="G349" s="4"/>
      <c r="H349" s="4"/>
      <c r="I349" s="4"/>
      <c r="J349" s="4"/>
      <c r="K349" s="4"/>
      <c r="L349" s="4"/>
      <c r="M349" s="4"/>
      <c r="N349" s="4"/>
      <c r="O349" s="4"/>
      <c r="P349" s="4">
        <f>'Knock-out fase'!V34</f>
        <v>0</v>
      </c>
      <c r="Q349" s="4"/>
      <c r="R349" s="4"/>
      <c r="S349" s="195" t="str">
        <f t="shared" si="5"/>
        <v>FOUT</v>
      </c>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row>
    <row r="350" spans="1:134">
      <c r="A350" s="4"/>
      <c r="B350" s="191"/>
      <c r="C350" s="191"/>
      <c r="D350" s="196"/>
      <c r="E350" s="4"/>
      <c r="F350" s="4"/>
      <c r="G350" s="4"/>
      <c r="H350" s="4"/>
      <c r="I350" s="4"/>
      <c r="J350" s="4"/>
      <c r="K350" s="4"/>
      <c r="L350" s="4"/>
      <c r="M350" s="4"/>
      <c r="N350" s="4"/>
      <c r="O350" s="4"/>
      <c r="P350" s="4">
        <f>'Knock-out fase'!V36</f>
        <v>0</v>
      </c>
      <c r="Q350" s="4"/>
      <c r="R350" s="4"/>
      <c r="S350" s="195" t="str">
        <f t="shared" si="5"/>
        <v>FOUT</v>
      </c>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row>
    <row r="351" spans="1:134">
      <c r="A351" s="4"/>
      <c r="B351" s="191"/>
      <c r="C351" s="191"/>
      <c r="D351" s="196"/>
      <c r="E351" s="4"/>
      <c r="F351" s="4"/>
      <c r="G351" s="4"/>
      <c r="H351" s="4"/>
      <c r="I351" s="4"/>
      <c r="J351" s="4"/>
      <c r="K351" s="4"/>
      <c r="L351" s="4"/>
      <c r="M351" s="4"/>
      <c r="N351" s="4"/>
      <c r="O351" s="4"/>
      <c r="P351" s="4">
        <f>'Knock-out fase'!V38</f>
        <v>0</v>
      </c>
      <c r="Q351" s="4"/>
      <c r="R351" s="4"/>
      <c r="S351" s="195" t="str">
        <f t="shared" si="5"/>
        <v>FOUT</v>
      </c>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row>
    <row r="352" spans="1:134">
      <c r="A352" s="4"/>
      <c r="B352" s="191"/>
      <c r="C352" s="191"/>
      <c r="D352" s="196"/>
      <c r="E352" s="4"/>
      <c r="F352" s="4"/>
      <c r="G352" s="4"/>
      <c r="H352" s="4"/>
      <c r="I352" s="4"/>
      <c r="J352" s="4"/>
      <c r="K352" s="4"/>
      <c r="L352" s="4"/>
      <c r="M352" s="4"/>
      <c r="N352" s="4"/>
      <c r="O352" s="4"/>
      <c r="P352" s="4">
        <f>'Knock-out fase'!V40</f>
        <v>0</v>
      </c>
      <c r="Q352" s="4"/>
      <c r="R352" s="4"/>
      <c r="S352" s="195" t="str">
        <f t="shared" si="5"/>
        <v>FOUT</v>
      </c>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row>
    <row r="353" spans="1:134">
      <c r="A353" s="4"/>
      <c r="B353" s="191"/>
      <c r="C353" s="191"/>
      <c r="D353" s="196"/>
      <c r="E353" s="4"/>
      <c r="F353" s="4"/>
      <c r="G353" s="4"/>
      <c r="H353" s="4"/>
      <c r="I353" s="4"/>
      <c r="J353" s="4"/>
      <c r="K353" s="4"/>
      <c r="L353" s="4"/>
      <c r="M353" s="4"/>
      <c r="N353" s="4"/>
      <c r="O353" s="4"/>
      <c r="P353" s="4">
        <f>'Knock-out fase'!V42</f>
        <v>0</v>
      </c>
      <c r="Q353" s="4"/>
      <c r="R353" s="4"/>
      <c r="S353" s="195" t="str">
        <f t="shared" si="5"/>
        <v>FOUT</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row>
    <row r="354" spans="1:134">
      <c r="A354" s="4"/>
      <c r="B354" s="191"/>
      <c r="C354" s="191"/>
      <c r="D354" s="4"/>
      <c r="E354" s="4"/>
      <c r="F354" s="4"/>
      <c r="G354" s="4"/>
      <c r="H354" s="4"/>
      <c r="I354" s="4"/>
      <c r="J354" s="4"/>
      <c r="K354" s="4"/>
      <c r="L354" s="4"/>
      <c r="M354" s="4" t="s">
        <v>1016</v>
      </c>
      <c r="N354" s="4"/>
      <c r="O354" s="4"/>
      <c r="P354" s="4">
        <f>'Knock-out fase'!AR13</f>
        <v>0</v>
      </c>
      <c r="Q354" s="4"/>
      <c r="R354" s="4"/>
      <c r="S354" s="195" t="str">
        <f t="shared" ref="S354:S371" si="6">IF(P354=0,"FOUT","")</f>
        <v>FOUT</v>
      </c>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row>
    <row r="355" spans="1:134">
      <c r="A355" s="4"/>
      <c r="B355" s="191"/>
      <c r="C355" s="191"/>
      <c r="D355" s="4"/>
      <c r="E355" s="4"/>
      <c r="F355" s="4"/>
      <c r="G355" s="4"/>
      <c r="H355" s="4"/>
      <c r="I355" s="4"/>
      <c r="J355" s="4"/>
      <c r="K355" s="4"/>
      <c r="L355" s="4"/>
      <c r="M355" s="4"/>
      <c r="N355" s="4"/>
      <c r="O355" s="4"/>
      <c r="P355" s="4">
        <f>'Knock-out fase'!AR17</f>
        <v>0</v>
      </c>
      <c r="Q355" s="4"/>
      <c r="R355" s="4"/>
      <c r="S355" s="195" t="str">
        <f t="shared" si="6"/>
        <v>FOUT</v>
      </c>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row>
    <row r="356" spans="1:134">
      <c r="A356" s="4"/>
      <c r="B356" s="191"/>
      <c r="C356" s="191"/>
      <c r="D356" s="4"/>
      <c r="E356" s="4"/>
      <c r="F356" s="4"/>
      <c r="G356" s="4"/>
      <c r="H356" s="4"/>
      <c r="I356" s="4"/>
      <c r="J356" s="4"/>
      <c r="K356" s="4"/>
      <c r="L356" s="4"/>
      <c r="M356" s="4"/>
      <c r="N356" s="4"/>
      <c r="O356" s="4"/>
      <c r="P356" s="4">
        <f>'Knock-out fase'!AR21</f>
        <v>0</v>
      </c>
      <c r="Q356" s="4"/>
      <c r="R356" s="4"/>
      <c r="S356" s="195" t="str">
        <f t="shared" si="6"/>
        <v>FOUT</v>
      </c>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row>
    <row r="357" spans="1:134">
      <c r="A357" s="4"/>
      <c r="B357" s="191"/>
      <c r="C357" s="191"/>
      <c r="D357" s="4"/>
      <c r="E357" s="4"/>
      <c r="F357" s="4"/>
      <c r="G357" s="4"/>
      <c r="H357" s="4"/>
      <c r="I357" s="4"/>
      <c r="J357" s="4"/>
      <c r="K357" s="4"/>
      <c r="L357" s="4"/>
      <c r="M357" s="4"/>
      <c r="N357" s="4"/>
      <c r="O357" s="4"/>
      <c r="P357" s="4">
        <f>'Knock-out fase'!AR25</f>
        <v>0</v>
      </c>
      <c r="Q357" s="4"/>
      <c r="R357" s="4"/>
      <c r="S357" s="195" t="str">
        <f t="shared" si="6"/>
        <v>FOUT</v>
      </c>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row>
    <row r="358" spans="1:134">
      <c r="A358" s="4"/>
      <c r="B358" s="191"/>
      <c r="C358" s="191"/>
      <c r="D358" s="4"/>
      <c r="E358" s="4"/>
      <c r="F358" s="4"/>
      <c r="G358" s="4"/>
      <c r="H358" s="4"/>
      <c r="I358" s="4"/>
      <c r="J358" s="4"/>
      <c r="K358" s="4"/>
      <c r="L358" s="4"/>
      <c r="M358" s="4"/>
      <c r="N358" s="4"/>
      <c r="O358" s="4"/>
      <c r="P358" s="4">
        <f>'Knock-out fase'!AR29</f>
        <v>0</v>
      </c>
      <c r="Q358" s="4"/>
      <c r="R358" s="4"/>
      <c r="S358" s="195" t="str">
        <f t="shared" si="6"/>
        <v>FOUT</v>
      </c>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row>
    <row r="359" spans="1:134">
      <c r="A359" s="4"/>
      <c r="B359" s="191"/>
      <c r="C359" s="191"/>
      <c r="D359" s="4"/>
      <c r="E359" s="4"/>
      <c r="F359" s="4"/>
      <c r="G359" s="4"/>
      <c r="H359" s="4"/>
      <c r="I359" s="4"/>
      <c r="J359" s="4"/>
      <c r="K359" s="4"/>
      <c r="L359" s="4"/>
      <c r="M359" s="4"/>
      <c r="N359" s="4"/>
      <c r="O359" s="4"/>
      <c r="P359" s="4">
        <f>'Knock-out fase'!AR33</f>
        <v>0</v>
      </c>
      <c r="Q359" s="4"/>
      <c r="R359" s="4"/>
      <c r="S359" s="195" t="str">
        <f t="shared" si="6"/>
        <v>FOUT</v>
      </c>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row>
    <row r="360" spans="1:134">
      <c r="A360" s="4"/>
      <c r="B360" s="191"/>
      <c r="C360" s="191"/>
      <c r="D360" s="4"/>
      <c r="E360" s="4"/>
      <c r="F360" s="4"/>
      <c r="G360" s="4"/>
      <c r="H360" s="4"/>
      <c r="I360" s="4"/>
      <c r="J360" s="4"/>
      <c r="K360" s="4"/>
      <c r="L360" s="4"/>
      <c r="M360" s="4"/>
      <c r="N360" s="4"/>
      <c r="O360" s="4"/>
      <c r="P360" s="4">
        <f>'Knock-out fase'!AR37</f>
        <v>0</v>
      </c>
      <c r="Q360" s="4"/>
      <c r="R360" s="4"/>
      <c r="S360" s="195" t="str">
        <f t="shared" si="6"/>
        <v>FOUT</v>
      </c>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row>
    <row r="361" spans="1:134">
      <c r="A361" s="4"/>
      <c r="B361" s="191"/>
      <c r="C361" s="191"/>
      <c r="D361" s="4"/>
      <c r="E361" s="4"/>
      <c r="F361" s="4"/>
      <c r="G361" s="4"/>
      <c r="H361" s="4"/>
      <c r="I361" s="4"/>
      <c r="J361" s="4"/>
      <c r="K361" s="4"/>
      <c r="L361" s="4"/>
      <c r="M361" s="4"/>
      <c r="N361" s="4"/>
      <c r="O361" s="4"/>
      <c r="P361" s="4">
        <f>'Knock-out fase'!AR41</f>
        <v>0</v>
      </c>
      <c r="Q361" s="4"/>
      <c r="R361" s="4"/>
      <c r="S361" s="195" t="str">
        <f t="shared" si="6"/>
        <v>FOUT</v>
      </c>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row>
    <row r="362" spans="1:134">
      <c r="A362" s="4"/>
      <c r="B362" s="191"/>
      <c r="C362" s="191"/>
      <c r="D362" s="4"/>
      <c r="E362" s="4"/>
      <c r="F362" s="4"/>
      <c r="G362" s="4"/>
      <c r="H362" s="4"/>
      <c r="I362" s="4"/>
      <c r="J362" s="4"/>
      <c r="K362" s="4"/>
      <c r="L362" s="4"/>
      <c r="M362" s="4" t="s">
        <v>1017</v>
      </c>
      <c r="N362" s="4"/>
      <c r="O362" s="4"/>
      <c r="P362" s="4">
        <f>'Knock-out fase'!BN15</f>
        <v>0</v>
      </c>
      <c r="Q362" s="4"/>
      <c r="R362" s="4"/>
      <c r="S362" s="195" t="str">
        <f t="shared" si="6"/>
        <v>FOUT</v>
      </c>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row>
    <row r="363" spans="1:134">
      <c r="A363" s="4"/>
      <c r="B363" s="191"/>
      <c r="C363" s="191"/>
      <c r="D363" s="4"/>
      <c r="E363" s="4"/>
      <c r="F363" s="4"/>
      <c r="G363" s="4"/>
      <c r="H363" s="4"/>
      <c r="I363" s="4"/>
      <c r="J363" s="4"/>
      <c r="K363" s="4"/>
      <c r="L363" s="4"/>
      <c r="M363" s="4"/>
      <c r="N363" s="4"/>
      <c r="O363" s="4"/>
      <c r="P363" s="4">
        <f>'Knock-out fase'!BN23</f>
        <v>0</v>
      </c>
      <c r="Q363" s="4"/>
      <c r="R363" s="4"/>
      <c r="S363" s="195" t="str">
        <f t="shared" si="6"/>
        <v>FOUT</v>
      </c>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row>
    <row r="364" spans="1:134">
      <c r="A364" s="4"/>
      <c r="B364" s="191"/>
      <c r="C364" s="191"/>
      <c r="D364" s="4"/>
      <c r="E364" s="4"/>
      <c r="F364" s="4"/>
      <c r="G364" s="4"/>
      <c r="H364" s="4"/>
      <c r="I364" s="4"/>
      <c r="J364" s="4"/>
      <c r="K364" s="4"/>
      <c r="L364" s="4"/>
      <c r="M364" s="4"/>
      <c r="N364" s="4"/>
      <c r="O364" s="4"/>
      <c r="P364" s="4">
        <f>'Knock-out fase'!BN31</f>
        <v>0</v>
      </c>
      <c r="Q364" s="4"/>
      <c r="R364" s="4"/>
      <c r="S364" s="195" t="str">
        <f t="shared" si="6"/>
        <v>FOUT</v>
      </c>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row>
    <row r="365" spans="1:134">
      <c r="A365" s="4"/>
      <c r="B365" s="191"/>
      <c r="C365" s="191"/>
      <c r="D365" s="4"/>
      <c r="E365" s="4"/>
      <c r="F365" s="4"/>
      <c r="G365" s="4"/>
      <c r="H365" s="4"/>
      <c r="I365" s="4"/>
      <c r="J365" s="4"/>
      <c r="K365" s="4"/>
      <c r="L365" s="4"/>
      <c r="M365" s="4"/>
      <c r="N365" s="4"/>
      <c r="O365" s="4"/>
      <c r="P365" s="4">
        <f>'Knock-out fase'!BN39</f>
        <v>0</v>
      </c>
      <c r="Q365" s="4"/>
      <c r="R365" s="4"/>
      <c r="S365" s="195" t="str">
        <f t="shared" si="6"/>
        <v>FOUT</v>
      </c>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row>
    <row r="366" spans="1:134">
      <c r="A366" s="4"/>
      <c r="B366" s="191"/>
      <c r="C366" s="191"/>
      <c r="D366" s="4"/>
      <c r="E366" s="4"/>
      <c r="F366" s="4"/>
      <c r="G366" s="4"/>
      <c r="H366" s="4"/>
      <c r="I366" s="4"/>
      <c r="J366" s="4"/>
      <c r="K366" s="4"/>
      <c r="L366" s="4"/>
      <c r="M366" s="4" t="s">
        <v>1018</v>
      </c>
      <c r="N366" s="4"/>
      <c r="O366" s="4"/>
      <c r="P366" s="4">
        <f>'Knock-out fase'!CK19</f>
        <v>0</v>
      </c>
      <c r="Q366" s="4"/>
      <c r="R366" s="4"/>
      <c r="S366" s="195" t="str">
        <f t="shared" si="6"/>
        <v>FOUT</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row>
    <row r="367" spans="1:134">
      <c r="A367" s="4"/>
      <c r="B367" s="191"/>
      <c r="C367" s="191"/>
      <c r="D367" s="4"/>
      <c r="E367" s="4"/>
      <c r="F367" s="4"/>
      <c r="G367" s="4"/>
      <c r="H367" s="4"/>
      <c r="I367" s="4"/>
      <c r="J367" s="4"/>
      <c r="K367" s="4"/>
      <c r="L367" s="4"/>
      <c r="M367" s="4"/>
      <c r="N367" s="4"/>
      <c r="O367" s="4"/>
      <c r="P367" s="4">
        <f>'Knock-out fase'!CK35</f>
        <v>0</v>
      </c>
      <c r="Q367" s="4"/>
      <c r="R367" s="4"/>
      <c r="S367" s="195" t="str">
        <f t="shared" si="6"/>
        <v>FOUT</v>
      </c>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row>
    <row r="368" spans="1:134">
      <c r="A368" s="4"/>
      <c r="B368" s="191"/>
      <c r="C368" s="191"/>
      <c r="D368" s="4"/>
      <c r="E368" s="4"/>
      <c r="F368" s="4"/>
      <c r="G368" s="4"/>
      <c r="H368" s="4"/>
      <c r="I368" s="4"/>
      <c r="J368" s="4"/>
      <c r="K368" s="4"/>
      <c r="L368" s="4"/>
      <c r="M368" s="4" t="s">
        <v>1020</v>
      </c>
      <c r="N368" s="4"/>
      <c r="O368" s="4"/>
      <c r="P368" s="4">
        <f>IF('Knock-out fase'!DH33='Knock-out fase'!DA33,'Knock-out fase'!DE33,IF('Knock-out fase'!DH33='Knock-out fase'!DE33,'Knock-out fase'!DA33,""))</f>
        <v>0</v>
      </c>
      <c r="Q368" s="4"/>
      <c r="R368" s="4"/>
      <c r="S368" s="195" t="str">
        <f t="shared" si="6"/>
        <v>FOUT</v>
      </c>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row>
    <row r="369" spans="1:134">
      <c r="A369" s="4"/>
      <c r="B369" s="191"/>
      <c r="C369" s="191"/>
      <c r="D369" s="4"/>
      <c r="E369" s="4"/>
      <c r="F369" s="4"/>
      <c r="G369" s="4"/>
      <c r="H369" s="4"/>
      <c r="I369" s="4"/>
      <c r="J369" s="4"/>
      <c r="K369" s="4"/>
      <c r="L369" s="4"/>
      <c r="M369" s="4" t="s">
        <v>1021</v>
      </c>
      <c r="N369" s="4"/>
      <c r="O369" s="4"/>
      <c r="P369" s="4">
        <f>'Knock-out fase'!DH33</f>
        <v>0</v>
      </c>
      <c r="Q369" s="4"/>
      <c r="R369" s="4"/>
      <c r="S369" s="195" t="str">
        <f t="shared" si="6"/>
        <v>FOUT</v>
      </c>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row>
    <row r="370" spans="1:134">
      <c r="A370" s="4"/>
      <c r="B370" s="191"/>
      <c r="C370" s="191"/>
      <c r="D370" s="4"/>
      <c r="E370" s="4"/>
      <c r="F370" s="4"/>
      <c r="G370" s="4"/>
      <c r="H370" s="4"/>
      <c r="I370" s="4"/>
      <c r="J370" s="4"/>
      <c r="K370" s="4"/>
      <c r="L370" s="4"/>
      <c r="M370" s="4" t="s">
        <v>1019</v>
      </c>
      <c r="N370" s="4"/>
      <c r="O370" s="4"/>
      <c r="P370" s="4">
        <f>IF('Knock-out fase'!DH27='Knock-out fase'!DE27,'Knock-out fase'!DA27,IF('Knock-out fase'!DH27='Knock-out fase'!DA27,'Knock-out fase'!DE27,""))</f>
        <v>0</v>
      </c>
      <c r="Q370" s="4"/>
      <c r="R370" s="4"/>
      <c r="S370" s="195" t="str">
        <f t="shared" si="6"/>
        <v>FOUT</v>
      </c>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row>
    <row r="371" spans="1:134">
      <c r="A371" s="4"/>
      <c r="B371" s="191"/>
      <c r="C371" s="191"/>
      <c r="D371" s="4"/>
      <c r="E371" s="4"/>
      <c r="F371" s="4"/>
      <c r="G371" s="4"/>
      <c r="H371" s="4"/>
      <c r="I371" s="4"/>
      <c r="J371" s="4"/>
      <c r="K371" s="4"/>
      <c r="L371" s="4"/>
      <c r="M371" s="4" t="s">
        <v>742</v>
      </c>
      <c r="N371" s="4"/>
      <c r="O371" s="4"/>
      <c r="P371" s="4">
        <f>'Knock-out fase'!DH27</f>
        <v>0</v>
      </c>
      <c r="Q371" s="4"/>
      <c r="R371" s="4"/>
      <c r="S371" s="195" t="str">
        <f t="shared" si="6"/>
        <v>FOUT</v>
      </c>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row>
    <row r="372" spans="1:134">
      <c r="A372" s="4"/>
      <c r="B372" s="191"/>
      <c r="C372" s="191"/>
      <c r="D372" s="4"/>
      <c r="E372" s="4"/>
      <c r="F372" s="4"/>
      <c r="G372" s="4"/>
      <c r="H372" s="4"/>
      <c r="I372" s="4"/>
      <c r="J372" s="4"/>
      <c r="K372" s="4"/>
      <c r="L372" s="4"/>
      <c r="M372" s="4" t="s">
        <v>965</v>
      </c>
      <c r="N372" s="4"/>
      <c r="O372" s="4"/>
      <c r="P372" s="4">
        <f>'Extra Voorspellingen'!F10</f>
        <v>0</v>
      </c>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row>
    <row r="373" spans="1:134">
      <c r="A373" s="4"/>
      <c r="B373" s="191"/>
      <c r="C373" s="191"/>
      <c r="D373" s="4"/>
      <c r="E373" s="4"/>
      <c r="F373" s="4"/>
      <c r="G373" s="4"/>
      <c r="H373" s="4"/>
      <c r="I373" s="4"/>
      <c r="J373" s="4"/>
      <c r="K373" s="4"/>
      <c r="L373" s="4"/>
      <c r="M373" s="4" t="s">
        <v>966</v>
      </c>
      <c r="N373" s="4"/>
      <c r="O373" s="4"/>
      <c r="P373" s="4">
        <f>'Extra Voorspellingen'!F11</f>
        <v>0</v>
      </c>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row>
    <row r="374" spans="1:134">
      <c r="A374" s="4"/>
      <c r="B374" s="191"/>
      <c r="C374" s="191"/>
      <c r="D374" s="4"/>
      <c r="E374" s="4"/>
      <c r="F374" s="4"/>
      <c r="G374" s="4"/>
      <c r="H374" s="4"/>
      <c r="I374" s="4"/>
      <c r="J374" s="4"/>
      <c r="K374" s="4"/>
      <c r="L374" s="4"/>
      <c r="M374" s="4" t="s">
        <v>967</v>
      </c>
      <c r="N374" s="4"/>
      <c r="O374" s="4"/>
      <c r="P374" s="4">
        <f>'Extra Voorspellingen'!F12</f>
        <v>0</v>
      </c>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row>
    <row r="375" spans="1:134">
      <c r="A375" s="4"/>
      <c r="B375" s="191"/>
      <c r="C375" s="191"/>
      <c r="D375" s="4"/>
      <c r="E375" s="4"/>
      <c r="F375" s="4"/>
      <c r="G375" s="4"/>
      <c r="H375" s="4"/>
      <c r="I375" s="4"/>
      <c r="J375" s="4"/>
      <c r="K375" s="4"/>
      <c r="L375" s="4"/>
      <c r="M375" s="4" t="s">
        <v>968</v>
      </c>
      <c r="N375" s="4"/>
      <c r="O375" s="4"/>
      <c r="P375" s="4">
        <f>'Extra Voorspellingen'!F13</f>
        <v>0</v>
      </c>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row>
    <row r="376" spans="1:134">
      <c r="A376" s="4"/>
      <c r="B376" s="191"/>
      <c r="C376" s="191"/>
      <c r="D376" s="4"/>
      <c r="E376" s="4"/>
      <c r="F376" s="4"/>
      <c r="G376" s="4"/>
      <c r="H376" s="4"/>
      <c r="I376" s="4"/>
      <c r="J376" s="4"/>
      <c r="K376" s="4"/>
      <c r="L376" s="4"/>
      <c r="M376" s="4" t="s">
        <v>946</v>
      </c>
      <c r="N376" s="4"/>
      <c r="O376" s="4"/>
      <c r="P376" s="4">
        <f>'Extra Voorspellingen'!F25</f>
        <v>0</v>
      </c>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row>
    <row r="377" spans="1:134">
      <c r="A377" s="4"/>
      <c r="B377" s="191"/>
      <c r="C377" s="191"/>
      <c r="D377" s="4"/>
      <c r="E377" s="4"/>
      <c r="F377" s="4"/>
      <c r="G377" s="4"/>
      <c r="H377" s="4"/>
      <c r="I377" s="4"/>
      <c r="J377" s="4"/>
      <c r="K377" s="4"/>
      <c r="L377" s="4"/>
      <c r="M377" s="4" t="s">
        <v>947</v>
      </c>
      <c r="N377" s="4"/>
      <c r="O377" s="4"/>
      <c r="P377" s="4">
        <f>'Extra Voorspellingen'!F26</f>
        <v>0</v>
      </c>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row>
    <row r="378" spans="1:134">
      <c r="A378" s="4"/>
      <c r="B378" s="191"/>
      <c r="C378" s="191"/>
      <c r="D378" s="4"/>
      <c r="E378" s="4"/>
      <c r="F378" s="4"/>
      <c r="G378" s="4"/>
      <c r="H378" s="4"/>
      <c r="I378" s="4"/>
      <c r="J378" s="4"/>
      <c r="K378" s="4"/>
      <c r="L378" s="4"/>
      <c r="M378" s="4" t="s">
        <v>975</v>
      </c>
      <c r="N378" s="4"/>
      <c r="O378" s="4"/>
      <c r="P378" s="4" t="e">
        <f>'Extra Voorspellingen'!AJ6</f>
        <v>#N/A</v>
      </c>
      <c r="Q378" s="4" t="e">
        <f>'Extra Voorspellingen'!AK6</f>
        <v>#N/A</v>
      </c>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row>
    <row r="379" spans="1:134">
      <c r="A379" s="4"/>
      <c r="B379" s="191"/>
      <c r="C379" s="191"/>
      <c r="D379" s="4"/>
      <c r="E379" s="4"/>
      <c r="F379" s="4"/>
      <c r="G379" s="4"/>
      <c r="H379" s="4"/>
      <c r="I379" s="4"/>
      <c r="J379" s="4"/>
      <c r="K379" s="4"/>
      <c r="L379" s="4"/>
      <c r="M379" s="4" t="s">
        <v>976</v>
      </c>
      <c r="N379" s="4"/>
      <c r="O379" s="4"/>
      <c r="P379" s="4" t="e">
        <f>'Extra Voorspellingen'!AJ7</f>
        <v>#N/A</v>
      </c>
      <c r="Q379" s="4" t="e">
        <f>'Extra Voorspellingen'!AK7</f>
        <v>#N/A</v>
      </c>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row>
    <row r="380" spans="1:134">
      <c r="A380" s="4"/>
      <c r="B380" s="191"/>
      <c r="C380" s="191"/>
      <c r="D380" s="4"/>
      <c r="E380" s="4"/>
      <c r="F380" s="4"/>
      <c r="G380" s="4"/>
      <c r="H380" s="4"/>
      <c r="I380" s="4"/>
      <c r="J380" s="4"/>
      <c r="K380" s="4"/>
      <c r="L380" s="4"/>
      <c r="M380" s="4" t="s">
        <v>977</v>
      </c>
      <c r="N380" s="4"/>
      <c r="O380" s="4"/>
      <c r="P380" s="4" t="e">
        <f>'Extra Voorspellingen'!AJ8</f>
        <v>#N/A</v>
      </c>
      <c r="Q380" s="4" t="e">
        <f>'Extra Voorspellingen'!AK8</f>
        <v>#N/A</v>
      </c>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row>
    <row r="381" spans="1:134">
      <c r="A381" s="4"/>
      <c r="B381" s="191"/>
      <c r="C381" s="191"/>
      <c r="D381" s="4"/>
      <c r="E381" s="4"/>
      <c r="F381" s="4"/>
      <c r="G381" s="4"/>
      <c r="H381" s="4"/>
      <c r="I381" s="4"/>
      <c r="J381" s="4"/>
      <c r="K381" s="4"/>
      <c r="L381" s="4"/>
      <c r="M381" s="4" t="s">
        <v>1213</v>
      </c>
      <c r="N381" s="4"/>
      <c r="O381" s="4"/>
      <c r="P381" s="4">
        <f>F75</f>
        <v>0</v>
      </c>
      <c r="Q381" s="4"/>
      <c r="R381" s="4"/>
      <c r="S381" s="4"/>
      <c r="T381" s="4"/>
      <c r="U381" s="4" t="s">
        <v>1084</v>
      </c>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row>
    <row r="382" spans="1:134">
      <c r="A382" s="4"/>
      <c r="B382" s="191"/>
      <c r="C382" s="191"/>
      <c r="D382" s="4"/>
      <c r="E382" s="4"/>
      <c r="F382" s="4"/>
      <c r="G382" s="4"/>
      <c r="H382" s="4"/>
      <c r="I382" s="4"/>
      <c r="J382" s="4"/>
      <c r="K382" s="4"/>
      <c r="L382" s="4"/>
      <c r="M382" s="4" t="s">
        <v>1085</v>
      </c>
      <c r="N382" s="4"/>
      <c r="O382" s="4"/>
      <c r="P382" s="4" t="str">
        <f>'Extra Voorspellingen'!F97&amp;'Extra Voorspellingen'!U381&amp;'Extra Voorspellingen'!F98</f>
        <v>,</v>
      </c>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row>
    <row r="383" spans="1:134">
      <c r="A383" s="4"/>
      <c r="B383" s="191"/>
      <c r="C383" s="191"/>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row>
  </sheetData>
  <sheetProtection algorithmName="SHA-512" hashValue="lS2MZD19bHKr2HTcOTy5zRFj+Ev9MWdFtqBk7YABWPI47AI1q6jaNQbMO1GmyJOexH256OlP99bR3Dn62dma1Q==" saltValue="x6FrUkae4KM4Li4aJ7ywaQ==" spinCount="100000" sheet="1" objects="1" scenarios="1" selectLockedCells="1"/>
  <autoFilter ref="AS27:AT27" xr:uid="{5FDF82C3-C603-4D53-8E0D-83E45B1AF6C8}">
    <sortState xmlns:xlrd2="http://schemas.microsoft.com/office/spreadsheetml/2017/richdata2" ref="AS28:AT75">
      <sortCondition ref="AS27"/>
    </sortState>
  </autoFilter>
  <mergeCells count="8">
    <mergeCell ref="K23:M28"/>
    <mergeCell ref="D93:I94"/>
    <mergeCell ref="D5:E6"/>
    <mergeCell ref="J25:J26"/>
    <mergeCell ref="F64:H64"/>
    <mergeCell ref="F65:H65"/>
    <mergeCell ref="F66:H66"/>
    <mergeCell ref="F63:I63"/>
  </mergeCells>
  <phoneticPr fontId="39" type="noConversion"/>
  <conditionalFormatting sqref="F10:F13 F18 F25:F26 F64:F66 F97:F98">
    <cfRule type="expression" dxfId="3" priority="17">
      <formula>AND(F10&lt;&gt;"",COUNTIF(#REF!,F10)&gt;1)</formula>
    </cfRule>
  </conditionalFormatting>
  <conditionalFormatting sqref="F75">
    <cfRule type="expression" dxfId="2" priority="1">
      <formula>AND(F75&lt;&gt;"",COUNTIF(#REF!,F75)&gt;1)</formula>
    </cfRule>
  </conditionalFormatting>
  <conditionalFormatting sqref="J25:J26">
    <cfRule type="cellIs" dxfId="1" priority="10" operator="between">
      <formula>4</formula>
      <formula>1</formula>
    </cfRule>
    <cfRule type="cellIs" dxfId="0" priority="11" operator="lessThanOrEqual">
      <formula>0</formula>
    </cfRule>
  </conditionalFormatting>
  <dataValidations count="16">
    <dataValidation allowBlank="1" showInputMessage="1" showErrorMessage="1" promptTitle="ℹ Info" prompt="Kies één speler uit het Elite doelpuntenmakers keuzemenu._x000a_De spelers om uit te kiezen vind je hier rechts._x000a__x000a_Om meer diversiteit te krijgen in de gekozen doelpuntenmakers, is voor deze opzet gekozen." sqref="G10" xr:uid="{712D10E2-BBCD-4727-A99C-AF17FA947D1A}"/>
    <dataValidation allowBlank="1" showInputMessage="1" showErrorMessage="1" promptTitle="ℹ Info" prompt="Kies het eerste land wat je wilt adopteren uit de selectie hieronder. Kies je een land van 5 punten, dan is je budget op en kun je geen tweede adoptieland meer kiezen en zul je het spel gaan spelen met 1 adoptieland." sqref="G25" xr:uid="{F64F4B2B-63DC-4074-8FA4-225B535DA016}"/>
    <dataValidation allowBlank="1" showInputMessage="1" showErrorMessage="1" promptTitle="ℹ Info" prompt="Vul een speler naar keuze in, behalve de vier opties die beschikbaar zijn bij de 'Elite doelpuntenmakers'. Oftewel, je kunt hier GEEN Mbappé, Kane, Haaland of Yamal kiezen._x000a__x000a_Er is verder geen verschil tussen je 1e, 2e of 3e Wildcard keuze." sqref="G18" xr:uid="{03EA9EEE-5AEA-49A1-8A38-CB23F7C0387A}"/>
    <dataValidation allowBlank="1" showInputMessage="1" showErrorMessage="1" promptTitle="ℹ Info" prompt="Kies het tweede land wat je wilt adopteren uit de selectie hieronder. Het is verstandig om je budget op te maken om zodoende een zo sterk mogelijke combinatie te maken binnen het budget van 5 punten." sqref="G26" xr:uid="{683BF9AC-130F-4826-9A10-12EB0E1DC39A}"/>
    <dataValidation type="list" allowBlank="1" showInputMessage="1" showErrorMessage="1" sqref="F25:F26" xr:uid="{FCA43233-C208-4E25-BB34-97D285A34C54}">
      <formula1>$AS$28:$AS$75</formula1>
    </dataValidation>
    <dataValidation type="list" allowBlank="1" showInputMessage="1" showErrorMessage="1" sqref="F10" xr:uid="{9381FD6B-C329-49C7-B570-8473B7442996}">
      <formula1>$AU$7:$AU$10</formula1>
    </dataValidation>
    <dataValidation type="custom" allowBlank="1" showInputMessage="1" showErrorMessage="1" errorTitle="Foutieve invoer" error="Er zitten slechts 60 seconden in een minuut :)" sqref="F98" xr:uid="{E59D37EF-045C-41D3-8A45-EAB6519C49BB}">
      <formula1>F98&lt;60</formula1>
    </dataValidation>
    <dataValidation allowBlank="1" showInputMessage="1" showErrorMessage="1" promptTitle="ℹ Info" prompt="Vul een speler naar keuze in (achternaam), buiten de vier 'Elite doelpuntenmakers' opties. Oftewel, je kunt hier GEEN Mbappé, Kane, Haaland of Yamal kiezen._x000a__x000a_Er is verder geen verschil tussen je 1e, 2e of 3e Wildcard keuze." sqref="G11:G17" xr:uid="{9697D628-1A10-4548-AC32-0E12A93B41B0}"/>
    <dataValidation type="custom" allowBlank="1" showInputMessage="1" showErrorMessage="1" errorTitle="Budgt overschreden!" error="Je hebt het maximale budget van 5 punten al gebruikt._x000a_Je kunt geen tweede adoptieland kiezen." sqref="J25:J26" xr:uid="{D23D8538-01E6-4740-B009-9C3780B9A5A3}">
      <formula1>SUM(H25:H26)&gt;5</formula1>
    </dataValidation>
    <dataValidation type="list" allowBlank="1" showInputMessage="1" showErrorMessage="1" sqref="F64" xr:uid="{5E703F4B-C5EA-428C-BC59-620DFD2F5A6D}">
      <formula1>$AG$12:$AG$35</formula1>
    </dataValidation>
    <dataValidation type="list" allowBlank="1" showInputMessage="1" showErrorMessage="1" sqref="F65" xr:uid="{07D57459-AC17-4976-9732-31A783FC95EC}">
      <formula1>$AG$37:$AG$60</formula1>
    </dataValidation>
    <dataValidation type="list" allowBlank="1" showInputMessage="1" showErrorMessage="1" sqref="F66" xr:uid="{89B05BE5-A2EC-4F18-AFD6-F95C4D4D7507}">
      <formula1>$AG$62:$AG$85</formula1>
    </dataValidation>
    <dataValidation allowBlank="1" showInputMessage="1" showErrorMessage="1" promptTitle="ℹ Info" prompt="De uiteindelijke winnaar is de speler die door de officiële toernooi‑organisatie wordt aangewezen als beste speler van het WK. Dit is een onafhankelijke verkiezing en staat los van de andere voorspellingen in de pool." sqref="G75" xr:uid="{8E6CEE8C-D1F9-4B80-816B-F2CFE42C0B6B}"/>
    <dataValidation allowBlank="1" showInputMessage="1" showErrorMessage="1" promptTitle="ℹ Info" prompt="Kies de wedstrijd uit de eerste speelronde van de poulefase waarvoor jij de joker wilt inzetten. Het werkt simpel; de punten die je behaald met het voorspellen van deze specifieke wedstrijd wordt verdubbeld." sqref="J64" xr:uid="{D5790F47-CF6B-40DB-A587-B98A5D9AB34C}"/>
    <dataValidation allowBlank="1" showInputMessage="1" showErrorMessage="1" promptTitle="ℹ Info" prompt="Kies de wedstrijd uit de tweede speelronde van de poulefase waarvoor jij de joker wilt inzetten. Het werkt simpel; de punten die je behaald met het voorspellen van deze specifieke wedstrijd wordt verdubbeld." sqref="J65" xr:uid="{D3B22225-9D5E-4028-AF33-4C61DC2767D9}"/>
    <dataValidation allowBlank="1" showInputMessage="1" showErrorMessage="1" promptTitle="ℹ Info" prompt="Kies de wedstrijd uit de derde speelronde van de poulefase waarvoor jij de joker wilt inzetten. Het werkt simpel; de punten die je behaald met het voorspellen van deze specifieke wedstrijd wordt verdubbeld." sqref="J66" xr:uid="{9BAD6CD2-3E3F-420E-B52F-FC8550C5C9CD}"/>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C4BFC-A8F1-458C-8536-1645632A956F}">
  <sheetPr>
    <pageSetUpPr autoPageBreaks="0"/>
  </sheetPr>
  <dimension ref="A1:FC251"/>
  <sheetViews>
    <sheetView showGridLines="0" zoomScale="80" zoomScaleNormal="80" workbookViewId="0">
      <pane ySplit="10" topLeftCell="A11" activePane="bottomLeft" state="frozen"/>
      <selection pane="bottomLeft" activeCell="B131" sqref="B131"/>
    </sheetView>
  </sheetViews>
  <sheetFormatPr defaultColWidth="9.109375" defaultRowHeight="16.8"/>
  <cols>
    <col min="1" max="1" width="0.77734375" style="5" customWidth="1"/>
    <col min="2" max="2" width="17.33203125" style="5" customWidth="1"/>
    <col min="3" max="5" width="9.109375" style="5"/>
    <col min="6" max="7" width="9.109375" style="5" customWidth="1"/>
    <col min="8" max="30" width="9.109375" style="5"/>
    <col min="31" max="31" width="4.44140625" style="5" customWidth="1"/>
    <col min="32" max="16384" width="9.109375" style="5"/>
  </cols>
  <sheetData>
    <row r="1" spans="2:159">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c r="BU1" s="185"/>
      <c r="BV1" s="185"/>
      <c r="BW1" s="185"/>
      <c r="BX1" s="185"/>
      <c r="BY1" s="185"/>
      <c r="BZ1" s="185"/>
      <c r="CA1" s="185"/>
      <c r="CB1" s="185"/>
      <c r="CC1" s="185"/>
      <c r="CD1" s="185"/>
      <c r="CE1" s="185"/>
      <c r="CF1" s="185"/>
      <c r="CG1" s="185"/>
      <c r="CH1" s="185"/>
      <c r="CI1" s="185"/>
      <c r="CJ1" s="185"/>
      <c r="CK1" s="185"/>
      <c r="CL1" s="185"/>
      <c r="CM1" s="185"/>
      <c r="CN1" s="185"/>
      <c r="CO1" s="185"/>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row>
    <row r="2" spans="2:159" ht="18">
      <c r="D2" s="259" t="s">
        <v>1124</v>
      </c>
      <c r="E2" s="259"/>
      <c r="F2" s="259"/>
      <c r="G2" s="259"/>
      <c r="H2" s="259"/>
      <c r="I2" s="259"/>
      <c r="J2" s="259"/>
      <c r="K2" s="259"/>
      <c r="L2" s="259"/>
      <c r="M2" s="259"/>
      <c r="N2" s="259"/>
      <c r="O2" s="259"/>
      <c r="P2" s="259"/>
      <c r="Q2" s="259"/>
      <c r="R2" s="259"/>
      <c r="S2" s="259"/>
      <c r="T2" s="259"/>
      <c r="U2" s="259"/>
      <c r="V2" s="259"/>
      <c r="W2" s="259"/>
      <c r="X2" s="259"/>
      <c r="Y2" s="259"/>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row>
    <row r="3" spans="2:159">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185"/>
      <c r="BX3" s="185"/>
      <c r="BY3" s="185"/>
      <c r="BZ3" s="185"/>
      <c r="CA3" s="185"/>
      <c r="CB3" s="185"/>
      <c r="CC3" s="185"/>
      <c r="CD3" s="185"/>
      <c r="CE3" s="185"/>
      <c r="CF3" s="185"/>
      <c r="CG3" s="185"/>
      <c r="CH3" s="185"/>
      <c r="CI3" s="185"/>
      <c r="CJ3" s="185"/>
      <c r="CK3" s="185"/>
      <c r="CL3" s="185"/>
      <c r="CM3" s="185"/>
      <c r="CN3" s="185"/>
      <c r="CO3" s="185"/>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row>
    <row r="4" spans="2:159">
      <c r="B4" s="161"/>
      <c r="C4" s="161"/>
      <c r="D4" s="161"/>
      <c r="AG4" s="185"/>
      <c r="AH4" s="185"/>
      <c r="AI4" s="185"/>
      <c r="AJ4" s="185"/>
      <c r="AK4" s="185"/>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row>
    <row r="5" spans="2:159" ht="18" customHeight="1">
      <c r="B5" s="161"/>
      <c r="C5" s="161"/>
      <c r="D5" s="161"/>
      <c r="AG5" s="185"/>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185"/>
      <c r="BI5" s="185"/>
      <c r="BJ5" s="185"/>
      <c r="BK5" s="185"/>
      <c r="BL5" s="185"/>
      <c r="BM5" s="185"/>
      <c r="BN5" s="185"/>
      <c r="BO5" s="185"/>
      <c r="BP5" s="185"/>
      <c r="BQ5" s="185"/>
      <c r="BR5" s="185"/>
      <c r="BS5" s="185"/>
      <c r="BT5" s="185"/>
      <c r="BU5" s="185"/>
      <c r="BV5" s="185"/>
      <c r="BW5" s="185"/>
      <c r="BX5" s="185"/>
      <c r="BY5" s="185"/>
      <c r="BZ5" s="185"/>
      <c r="CA5" s="185"/>
      <c r="CB5" s="185"/>
      <c r="CC5" s="185"/>
      <c r="CD5" s="185"/>
      <c r="CE5" s="185"/>
      <c r="CF5" s="185"/>
      <c r="CG5" s="185"/>
      <c r="CH5" s="185"/>
      <c r="CI5" s="185"/>
      <c r="CJ5" s="185"/>
      <c r="CK5" s="185"/>
      <c r="CL5" s="185"/>
      <c r="CM5" s="185"/>
      <c r="CN5" s="185"/>
      <c r="CO5" s="185"/>
      <c r="CP5" s="185"/>
      <c r="CQ5" s="185"/>
      <c r="CR5" s="185"/>
      <c r="CS5" s="185"/>
      <c r="CT5" s="185"/>
      <c r="CU5" s="185"/>
      <c r="CV5" s="185"/>
      <c r="CW5" s="185"/>
      <c r="CX5" s="185"/>
      <c r="CY5" s="185"/>
      <c r="CZ5" s="185"/>
      <c r="DA5" s="185"/>
      <c r="DB5" s="185"/>
      <c r="DC5" s="185"/>
      <c r="DD5" s="185"/>
      <c r="DE5" s="185"/>
      <c r="DF5" s="185"/>
      <c r="DG5" s="185"/>
      <c r="DH5" s="185"/>
      <c r="DI5" s="185"/>
      <c r="DJ5" s="185"/>
      <c r="DK5" s="185"/>
      <c r="DL5" s="185"/>
      <c r="DM5" s="185"/>
      <c r="DN5" s="185"/>
      <c r="DO5" s="185"/>
      <c r="DP5" s="185"/>
      <c r="DQ5" s="185"/>
      <c r="DR5" s="185"/>
      <c r="DS5" s="185"/>
      <c r="DT5" s="185"/>
      <c r="DU5" s="185"/>
      <c r="DV5" s="185"/>
      <c r="DW5" s="185"/>
      <c r="DX5" s="185"/>
      <c r="DY5" s="185"/>
      <c r="DZ5" s="185"/>
      <c r="EA5" s="185"/>
      <c r="EB5" s="185"/>
      <c r="EC5" s="185"/>
      <c r="ED5" s="185"/>
      <c r="EE5" s="185"/>
      <c r="EF5" s="185"/>
      <c r="EG5" s="185"/>
      <c r="EH5" s="185"/>
      <c r="EI5" s="185"/>
      <c r="EJ5" s="185"/>
      <c r="EK5" s="185"/>
      <c r="EL5" s="185"/>
      <c r="EM5" s="185"/>
      <c r="EN5" s="185"/>
      <c r="EO5" s="185"/>
      <c r="EP5" s="185"/>
      <c r="EQ5" s="185"/>
      <c r="ER5" s="185"/>
      <c r="ES5" s="185"/>
      <c r="ET5" s="185"/>
      <c r="EU5" s="185"/>
      <c r="EV5" s="185"/>
      <c r="EW5" s="185"/>
      <c r="EX5" s="185"/>
      <c r="EY5" s="185"/>
      <c r="EZ5" s="185"/>
      <c r="FA5" s="185"/>
      <c r="FB5" s="185"/>
      <c r="FC5" s="185"/>
    </row>
    <row r="6" spans="2:159">
      <c r="B6" s="161"/>
      <c r="C6" s="161"/>
      <c r="D6" s="161"/>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row>
    <row r="7" spans="2:159">
      <c r="B7" s="161"/>
      <c r="C7" s="161"/>
      <c r="D7" s="161"/>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row>
    <row r="8" spans="2:159">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row>
    <row r="9" spans="2:159" ht="12" customHeight="1">
      <c r="B9" s="162"/>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row>
    <row r="10" spans="2:159" ht="12" customHeight="1">
      <c r="B10" s="163"/>
      <c r="C10" s="164"/>
      <c r="D10" s="164"/>
      <c r="E10" s="164"/>
      <c r="F10" s="164"/>
      <c r="G10" s="164"/>
      <c r="H10" s="164"/>
      <c r="I10" s="164"/>
      <c r="J10" s="164"/>
      <c r="K10" s="164"/>
      <c r="L10" s="164"/>
      <c r="M10" s="164"/>
      <c r="N10" s="164"/>
      <c r="O10" s="164"/>
      <c r="P10" s="164"/>
      <c r="Q10" s="164"/>
      <c r="R10" s="164"/>
      <c r="S10" s="164"/>
      <c r="T10" s="164"/>
      <c r="U10" s="164"/>
      <c r="V10" s="164"/>
      <c r="W10" s="164"/>
      <c r="X10" s="164"/>
      <c r="Y10" s="164"/>
      <c r="Z10" s="164"/>
      <c r="AA10" s="164"/>
      <c r="AB10" s="164"/>
      <c r="AC10" s="164"/>
      <c r="AD10" s="164"/>
      <c r="AE10" s="164"/>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row>
    <row r="11" spans="2:159" ht="12" customHeight="1">
      <c r="B11" s="162"/>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c r="CV11" s="185"/>
      <c r="CW11" s="185"/>
      <c r="CX11" s="185"/>
      <c r="CY11" s="185"/>
      <c r="CZ11" s="185"/>
      <c r="DA11" s="185"/>
      <c r="DB11" s="185"/>
      <c r="DC11" s="185"/>
      <c r="DD11" s="185"/>
      <c r="DE11" s="185"/>
      <c r="DF11" s="185"/>
      <c r="DG11" s="185"/>
      <c r="DH11" s="185"/>
      <c r="DI11" s="185"/>
      <c r="DJ11" s="185"/>
      <c r="DK11" s="185"/>
      <c r="DL11" s="185"/>
      <c r="DM11" s="185"/>
      <c r="DN11" s="185"/>
      <c r="DO11" s="185"/>
      <c r="DP11" s="185"/>
      <c r="DQ11" s="185"/>
      <c r="DR11" s="185"/>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row>
    <row r="12" spans="2:159" ht="24.6">
      <c r="B12" s="227" t="s">
        <v>1123</v>
      </c>
      <c r="AG12" s="185"/>
      <c r="AH12" s="185"/>
      <c r="AI12" s="185"/>
      <c r="AJ12" s="185"/>
      <c r="AK12" s="185"/>
      <c r="AL12" s="185"/>
      <c r="AM12" s="185"/>
      <c r="AN12" s="185"/>
      <c r="AO12" s="185"/>
      <c r="AP12" s="185"/>
      <c r="AQ12" s="185"/>
      <c r="AR12" s="185"/>
      <c r="AS12" s="185"/>
      <c r="AT12" s="185"/>
      <c r="AU12" s="185"/>
      <c r="AV12" s="185"/>
      <c r="AW12" s="185"/>
      <c r="AX12" s="185"/>
      <c r="AY12" s="185"/>
      <c r="AZ12" s="185"/>
      <c r="BA12" s="185"/>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85"/>
      <c r="DI12" s="185"/>
      <c r="DJ12" s="185"/>
      <c r="DK12" s="185"/>
      <c r="DL12" s="185"/>
      <c r="DM12" s="185"/>
      <c r="DN12" s="185"/>
      <c r="DO12" s="185"/>
      <c r="DP12" s="185"/>
      <c r="DQ12" s="185"/>
      <c r="DR12" s="185"/>
      <c r="DS12" s="185"/>
      <c r="DT12" s="185"/>
      <c r="DU12" s="185"/>
      <c r="DV12" s="185"/>
      <c r="DW12" s="185"/>
      <c r="DX12" s="185"/>
      <c r="DY12" s="185"/>
      <c r="DZ12" s="185"/>
      <c r="EA12" s="185"/>
      <c r="EB12" s="185"/>
      <c r="EC12" s="185"/>
      <c r="ED12" s="185"/>
      <c r="EE12" s="185"/>
      <c r="EF12" s="185"/>
      <c r="EG12" s="185"/>
      <c r="EH12" s="185"/>
      <c r="EI12" s="185"/>
      <c r="EJ12" s="185"/>
      <c r="EK12" s="185"/>
      <c r="EL12" s="185"/>
      <c r="EM12" s="185"/>
      <c r="EN12" s="185"/>
      <c r="EO12" s="185"/>
      <c r="EP12" s="185"/>
      <c r="EQ12" s="185"/>
      <c r="ER12" s="185"/>
      <c r="ES12" s="185"/>
      <c r="ET12" s="185"/>
      <c r="EU12" s="185"/>
      <c r="EV12" s="185"/>
      <c r="EW12" s="185"/>
      <c r="EX12" s="185"/>
      <c r="EY12" s="185"/>
      <c r="EZ12" s="185"/>
      <c r="FA12" s="185"/>
      <c r="FB12" s="185"/>
      <c r="FC12" s="185"/>
    </row>
    <row r="13" spans="2:159">
      <c r="B13" s="159" t="s">
        <v>1111</v>
      </c>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c r="CV13" s="185"/>
      <c r="CW13" s="185"/>
      <c r="CX13" s="185"/>
      <c r="CY13" s="185"/>
      <c r="CZ13" s="185"/>
      <c r="DA13" s="185"/>
      <c r="DB13" s="185"/>
      <c r="DC13" s="185"/>
      <c r="DD13" s="185"/>
      <c r="DE13" s="185"/>
      <c r="DF13" s="185"/>
      <c r="DG13" s="185"/>
      <c r="DH13" s="185"/>
      <c r="DI13" s="185"/>
      <c r="DJ13" s="185"/>
      <c r="DK13" s="185"/>
      <c r="DL13" s="185"/>
      <c r="DM13" s="185"/>
      <c r="DN13" s="185"/>
      <c r="DO13" s="185"/>
      <c r="DP13" s="185"/>
      <c r="DQ13" s="185"/>
      <c r="DR13" s="185"/>
      <c r="DS13" s="185"/>
      <c r="DT13" s="185"/>
      <c r="DU13" s="185"/>
      <c r="DV13" s="185"/>
      <c r="DW13" s="185"/>
      <c r="DX13" s="185"/>
      <c r="DY13" s="185"/>
      <c r="DZ13" s="185"/>
      <c r="EA13" s="185"/>
      <c r="EB13" s="185"/>
      <c r="EC13" s="185"/>
      <c r="ED13" s="185"/>
      <c r="EE13" s="185"/>
      <c r="EF13" s="185"/>
      <c r="EG13" s="185"/>
      <c r="EH13" s="185"/>
      <c r="EI13" s="185"/>
      <c r="EJ13" s="185"/>
      <c r="EK13" s="185"/>
      <c r="EL13" s="185"/>
      <c r="EM13" s="185"/>
      <c r="EN13" s="185"/>
      <c r="EO13" s="185"/>
      <c r="EP13" s="185"/>
      <c r="EQ13" s="185"/>
      <c r="ER13" s="185"/>
      <c r="ES13" s="185"/>
      <c r="ET13" s="185"/>
      <c r="EU13" s="185"/>
      <c r="EV13" s="185"/>
      <c r="EW13" s="185"/>
      <c r="EX13" s="185"/>
      <c r="EY13" s="185"/>
      <c r="EZ13" s="185"/>
      <c r="FA13" s="185"/>
      <c r="FB13" s="185"/>
      <c r="FC13" s="185"/>
    </row>
    <row r="14" spans="2:159">
      <c r="B14" s="159" t="s">
        <v>1106</v>
      </c>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row>
    <row r="15" spans="2:159">
      <c r="B15" s="159" t="s">
        <v>1110</v>
      </c>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5"/>
      <c r="DB15" s="185"/>
      <c r="DC15" s="185"/>
      <c r="DD15" s="185"/>
      <c r="DE15" s="185"/>
      <c r="DF15" s="185"/>
      <c r="DG15" s="185"/>
      <c r="DH15" s="185"/>
      <c r="DI15" s="185"/>
      <c r="DJ15" s="185"/>
      <c r="DK15" s="185"/>
      <c r="DL15" s="185"/>
      <c r="DM15" s="185"/>
      <c r="DN15" s="185"/>
      <c r="DO15" s="185"/>
      <c r="DP15" s="185"/>
      <c r="DQ15" s="185"/>
      <c r="DR15" s="185"/>
      <c r="DS15" s="185"/>
      <c r="DT15" s="185"/>
      <c r="DU15" s="185"/>
      <c r="DV15" s="185"/>
      <c r="DW15" s="185"/>
      <c r="DX15" s="185"/>
      <c r="DY15" s="185"/>
      <c r="DZ15" s="185"/>
      <c r="EA15" s="185"/>
      <c r="EB15" s="185"/>
      <c r="EC15" s="185"/>
      <c r="ED15" s="185"/>
      <c r="EE15" s="185"/>
      <c r="EF15" s="185"/>
      <c r="EG15" s="185"/>
      <c r="EH15" s="185"/>
      <c r="EI15" s="185"/>
      <c r="EJ15" s="185"/>
      <c r="EK15" s="185"/>
      <c r="EL15" s="185"/>
      <c r="EM15" s="185"/>
      <c r="EN15" s="185"/>
      <c r="EO15" s="185"/>
      <c r="EP15" s="185"/>
      <c r="EQ15" s="185"/>
      <c r="ER15" s="185"/>
      <c r="ES15" s="185"/>
      <c r="ET15" s="185"/>
      <c r="EU15" s="185"/>
      <c r="EV15" s="185"/>
      <c r="EW15" s="185"/>
      <c r="EX15" s="185"/>
      <c r="EY15" s="185"/>
      <c r="EZ15" s="185"/>
      <c r="FA15" s="185"/>
      <c r="FB15" s="185"/>
      <c r="FC15" s="185"/>
    </row>
    <row r="16" spans="2:159" ht="17.25" customHeight="1">
      <c r="B16" s="159" t="s">
        <v>1113</v>
      </c>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185"/>
      <c r="ED16" s="185"/>
      <c r="EE16" s="185"/>
      <c r="EF16" s="185"/>
      <c r="EG16" s="185"/>
      <c r="EH16" s="185"/>
      <c r="EI16" s="185"/>
      <c r="EJ16" s="185"/>
      <c r="EK16" s="185"/>
      <c r="EL16" s="185"/>
      <c r="EM16" s="185"/>
      <c r="EN16" s="185"/>
      <c r="EO16" s="185"/>
      <c r="EP16" s="185"/>
      <c r="EQ16" s="185"/>
      <c r="ER16" s="185"/>
      <c r="ES16" s="185"/>
      <c r="ET16" s="185"/>
      <c r="EU16" s="185"/>
      <c r="EV16" s="185"/>
      <c r="EW16" s="185"/>
      <c r="EX16" s="185"/>
      <c r="EY16" s="185"/>
      <c r="EZ16" s="185"/>
      <c r="FA16" s="185"/>
      <c r="FB16" s="185"/>
      <c r="FC16" s="185"/>
    </row>
    <row r="17" spans="2:159" ht="17.25" customHeight="1">
      <c r="B17" s="159"/>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185"/>
      <c r="ED17" s="185"/>
      <c r="EE17" s="185"/>
      <c r="EF17" s="185"/>
      <c r="EG17" s="185"/>
      <c r="EH17" s="185"/>
      <c r="EI17" s="185"/>
      <c r="EJ17" s="185"/>
      <c r="EK17" s="185"/>
      <c r="EL17" s="185"/>
      <c r="EM17" s="185"/>
      <c r="EN17" s="185"/>
      <c r="EO17" s="185"/>
      <c r="EP17" s="185"/>
      <c r="EQ17" s="185"/>
      <c r="ER17" s="185"/>
      <c r="ES17" s="185"/>
      <c r="ET17" s="185"/>
      <c r="EU17" s="185"/>
      <c r="EV17" s="185"/>
      <c r="EW17" s="185"/>
      <c r="EX17" s="185"/>
      <c r="EY17" s="185"/>
      <c r="EZ17" s="185"/>
      <c r="FA17" s="185"/>
      <c r="FB17" s="185"/>
      <c r="FC17" s="185"/>
    </row>
    <row r="18" spans="2:159" ht="24.6">
      <c r="B18" s="158" t="s">
        <v>1106</v>
      </c>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row>
    <row r="19" spans="2:159" ht="17.25" customHeight="1">
      <c r="B19" s="160" t="s">
        <v>1107</v>
      </c>
      <c r="C19" s="159"/>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c r="CV19" s="185"/>
      <c r="CW19" s="185"/>
      <c r="CX19" s="185"/>
      <c r="CY19" s="185"/>
      <c r="CZ19" s="185"/>
      <c r="DA19" s="185"/>
      <c r="DB19" s="185"/>
      <c r="DC19" s="185"/>
      <c r="DD19" s="185"/>
      <c r="DE19" s="185"/>
      <c r="DF19" s="185"/>
      <c r="DG19" s="185"/>
      <c r="DH19" s="185"/>
      <c r="DI19" s="185"/>
      <c r="DJ19" s="185"/>
      <c r="DK19" s="185"/>
      <c r="DL19" s="185"/>
      <c r="DM19" s="185"/>
      <c r="DN19" s="185"/>
      <c r="DO19" s="185"/>
      <c r="DP19" s="185"/>
      <c r="DQ19" s="185"/>
      <c r="DR19" s="185"/>
      <c r="DS19" s="185"/>
      <c r="DT19" s="185"/>
      <c r="DU19" s="185"/>
      <c r="DV19" s="185"/>
      <c r="DW19" s="185"/>
      <c r="DX19" s="185"/>
      <c r="DY19" s="185"/>
      <c r="DZ19" s="185"/>
      <c r="EA19" s="185"/>
      <c r="EB19" s="185"/>
      <c r="EC19" s="185"/>
      <c r="ED19" s="185"/>
      <c r="EE19" s="185"/>
      <c r="EF19" s="185"/>
      <c r="EG19" s="185"/>
      <c r="EH19" s="185"/>
      <c r="EI19" s="185"/>
      <c r="EJ19" s="185"/>
      <c r="EK19" s="185"/>
      <c r="EL19" s="185"/>
      <c r="EM19" s="185"/>
      <c r="EN19" s="185"/>
      <c r="EO19" s="185"/>
      <c r="EP19" s="185"/>
      <c r="EQ19" s="185"/>
      <c r="ER19" s="185"/>
      <c r="ES19" s="185"/>
      <c r="ET19" s="185"/>
      <c r="EU19" s="185"/>
      <c r="EV19" s="185"/>
      <c r="EW19" s="185"/>
      <c r="EX19" s="185"/>
      <c r="EY19" s="185"/>
      <c r="EZ19" s="185"/>
      <c r="FA19" s="185"/>
      <c r="FB19" s="185"/>
      <c r="FC19" s="185"/>
    </row>
    <row r="20" spans="2:159" ht="17.25" customHeight="1">
      <c r="B20" s="160" t="s">
        <v>1108</v>
      </c>
      <c r="C20" s="159"/>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row>
    <row r="21" spans="2:159" ht="17.25" customHeight="1">
      <c r="B21" s="160" t="s">
        <v>1109</v>
      </c>
      <c r="C21" s="159"/>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row>
    <row r="22" spans="2:159" ht="17.25" customHeight="1">
      <c r="B22" s="159"/>
      <c r="C22" s="159"/>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c r="CV22" s="185"/>
      <c r="CW22" s="185"/>
      <c r="CX22" s="185"/>
      <c r="CY22" s="185"/>
      <c r="CZ22" s="185"/>
      <c r="DA22" s="185"/>
      <c r="DB22" s="185"/>
      <c r="DC22" s="185"/>
      <c r="DD22" s="185"/>
      <c r="DE22" s="185"/>
      <c r="DF22" s="185"/>
      <c r="DG22" s="185"/>
      <c r="DH22" s="185"/>
      <c r="DI22" s="185"/>
      <c r="DJ22" s="185"/>
      <c r="DK22" s="185"/>
      <c r="DL22" s="185"/>
      <c r="DM22" s="185"/>
      <c r="DN22" s="185"/>
      <c r="DO22" s="185"/>
      <c r="DP22" s="185"/>
      <c r="DQ22" s="185"/>
      <c r="DR22" s="185"/>
      <c r="DS22" s="185"/>
      <c r="DT22" s="185"/>
      <c r="DU22" s="185"/>
      <c r="DV22" s="185"/>
      <c r="DW22" s="185"/>
      <c r="DX22" s="185"/>
      <c r="DY22" s="185"/>
      <c r="DZ22" s="185"/>
      <c r="EA22" s="185"/>
      <c r="EB22" s="185"/>
      <c r="EC22" s="185"/>
      <c r="ED22" s="185"/>
      <c r="EE22" s="185"/>
      <c r="EF22" s="185"/>
      <c r="EG22" s="185"/>
      <c r="EH22" s="185"/>
      <c r="EI22" s="185"/>
      <c r="EJ22" s="185"/>
      <c r="EK22" s="185"/>
      <c r="EL22" s="185"/>
      <c r="EM22" s="185"/>
      <c r="EN22" s="185"/>
      <c r="EO22" s="185"/>
      <c r="EP22" s="185"/>
      <c r="EQ22" s="185"/>
      <c r="ER22" s="185"/>
      <c r="ES22" s="185"/>
      <c r="ET22" s="185"/>
      <c r="EU22" s="185"/>
      <c r="EV22" s="185"/>
      <c r="EW22" s="185"/>
      <c r="EX22" s="185"/>
      <c r="EY22" s="185"/>
      <c r="EZ22" s="185"/>
      <c r="FA22" s="185"/>
      <c r="FB22" s="185"/>
      <c r="FC22" s="185"/>
    </row>
    <row r="23" spans="2:159" ht="24.6">
      <c r="B23" s="158" t="s">
        <v>1110</v>
      </c>
      <c r="C23" s="159"/>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c r="CV23" s="185"/>
      <c r="CW23" s="185"/>
      <c r="CX23" s="185"/>
      <c r="CY23" s="185"/>
      <c r="CZ23" s="185"/>
      <c r="DA23" s="185"/>
      <c r="DB23" s="185"/>
      <c r="DC23" s="185"/>
      <c r="DD23" s="185"/>
      <c r="DE23" s="185"/>
      <c r="DF23" s="185"/>
      <c r="DG23" s="185"/>
      <c r="DH23" s="185"/>
      <c r="DI23" s="185"/>
      <c r="DJ23" s="185"/>
      <c r="DK23" s="185"/>
      <c r="DL23" s="185"/>
      <c r="DM23" s="185"/>
      <c r="DN23" s="185"/>
      <c r="DO23" s="185"/>
      <c r="DP23" s="185"/>
      <c r="DQ23" s="185"/>
      <c r="DR23" s="185"/>
      <c r="DS23" s="185"/>
      <c r="DT23" s="185"/>
      <c r="DU23" s="185"/>
      <c r="DV23" s="185"/>
      <c r="DW23" s="185"/>
      <c r="DX23" s="185"/>
      <c r="DY23" s="185"/>
      <c r="DZ23" s="185"/>
      <c r="EA23" s="185"/>
      <c r="EB23" s="185"/>
      <c r="EC23" s="185"/>
      <c r="ED23" s="185"/>
      <c r="EE23" s="185"/>
      <c r="EF23" s="185"/>
      <c r="EG23" s="185"/>
      <c r="EH23" s="185"/>
      <c r="EI23" s="185"/>
      <c r="EJ23" s="185"/>
      <c r="EK23" s="185"/>
      <c r="EL23" s="185"/>
      <c r="EM23" s="185"/>
      <c r="EN23" s="185"/>
      <c r="EO23" s="185"/>
      <c r="EP23" s="185"/>
      <c r="EQ23" s="185"/>
      <c r="ER23" s="185"/>
      <c r="ES23" s="185"/>
      <c r="ET23" s="185"/>
      <c r="EU23" s="185"/>
      <c r="EV23" s="185"/>
      <c r="EW23" s="185"/>
      <c r="EX23" s="185"/>
      <c r="EY23" s="185"/>
      <c r="EZ23" s="185"/>
      <c r="FA23" s="185"/>
      <c r="FB23" s="185"/>
      <c r="FC23" s="185"/>
    </row>
    <row r="24" spans="2:159" ht="17.25" customHeight="1">
      <c r="B24" s="160" t="s">
        <v>1112</v>
      </c>
      <c r="C24" s="159"/>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c r="CV24" s="185"/>
      <c r="CW24" s="185"/>
      <c r="CX24" s="185"/>
      <c r="CY24" s="185"/>
      <c r="CZ24" s="185"/>
      <c r="DA24" s="185"/>
      <c r="DB24" s="185"/>
      <c r="DC24" s="185"/>
      <c r="DD24" s="185"/>
      <c r="DE24" s="185"/>
      <c r="DF24" s="185"/>
      <c r="DG24" s="185"/>
      <c r="DH24" s="185"/>
      <c r="DI24" s="185"/>
      <c r="DJ24" s="185"/>
      <c r="DK24" s="185"/>
      <c r="DL24" s="185"/>
      <c r="DM24" s="185"/>
      <c r="DN24" s="185"/>
      <c r="DO24" s="185"/>
      <c r="DP24" s="185"/>
      <c r="DQ24" s="185"/>
      <c r="DR24" s="185"/>
      <c r="DS24" s="185"/>
      <c r="DT24" s="185"/>
      <c r="DU24" s="185"/>
      <c r="DV24" s="185"/>
      <c r="DW24" s="185"/>
      <c r="DX24" s="185"/>
      <c r="DY24" s="185"/>
      <c r="DZ24" s="185"/>
      <c r="EA24" s="185"/>
      <c r="EB24" s="185"/>
      <c r="EC24" s="185"/>
      <c r="ED24" s="185"/>
      <c r="EE24" s="185"/>
      <c r="EF24" s="185"/>
      <c r="EG24" s="185"/>
      <c r="EH24" s="185"/>
      <c r="EI24" s="185"/>
      <c r="EJ24" s="185"/>
      <c r="EK24" s="185"/>
      <c r="EL24" s="185"/>
      <c r="EM24" s="185"/>
      <c r="EN24" s="185"/>
      <c r="EO24" s="185"/>
      <c r="EP24" s="185"/>
      <c r="EQ24" s="185"/>
      <c r="ER24" s="185"/>
      <c r="ES24" s="185"/>
      <c r="ET24" s="185"/>
      <c r="EU24" s="185"/>
      <c r="EV24" s="185"/>
      <c r="EW24" s="185"/>
      <c r="EX24" s="185"/>
      <c r="EY24" s="185"/>
      <c r="EZ24" s="185"/>
      <c r="FA24" s="185"/>
      <c r="FB24" s="185"/>
      <c r="FC24" s="185"/>
    </row>
    <row r="25" spans="2:159" ht="17.25" customHeight="1">
      <c r="B25" s="160"/>
      <c r="C25" s="159"/>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c r="BN25" s="185"/>
      <c r="BO25" s="185"/>
      <c r="BP25" s="185"/>
      <c r="BQ25" s="185"/>
      <c r="BR25" s="185"/>
      <c r="BS25" s="185"/>
      <c r="BT25" s="185"/>
      <c r="BU25" s="185"/>
      <c r="BV25" s="185"/>
      <c r="BW25" s="185"/>
      <c r="BX25" s="185"/>
      <c r="BY25" s="185"/>
      <c r="BZ25" s="185"/>
      <c r="CA25" s="185"/>
      <c r="CB25" s="185"/>
      <c r="CC25" s="185"/>
      <c r="CD25" s="185"/>
      <c r="CE25" s="185"/>
      <c r="CF25" s="185"/>
      <c r="CG25" s="185"/>
      <c r="CH25" s="185"/>
      <c r="CI25" s="185"/>
      <c r="CJ25" s="185"/>
      <c r="CK25" s="185"/>
      <c r="CL25" s="185"/>
      <c r="CM25" s="185"/>
      <c r="CN25" s="185"/>
      <c r="CO25" s="185"/>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row>
    <row r="26" spans="2:159" ht="24.6">
      <c r="B26" s="158" t="s">
        <v>1113</v>
      </c>
      <c r="C26" s="159"/>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c r="BN26" s="185"/>
      <c r="BO26" s="185"/>
      <c r="BP26" s="185"/>
      <c r="BQ26" s="185"/>
      <c r="BR26" s="185"/>
      <c r="BS26" s="185"/>
      <c r="BT26" s="185"/>
      <c r="BU26" s="185"/>
      <c r="BV26" s="185"/>
      <c r="BW26" s="185"/>
      <c r="BX26" s="185"/>
      <c r="BY26" s="185"/>
      <c r="BZ26" s="185"/>
      <c r="CA26" s="185"/>
      <c r="CB26" s="185"/>
      <c r="CC26" s="185"/>
      <c r="CD26" s="185"/>
      <c r="CE26" s="185"/>
      <c r="CF26" s="185"/>
      <c r="CG26" s="185"/>
      <c r="CH26" s="185"/>
      <c r="CI26" s="185"/>
      <c r="CJ26" s="185"/>
      <c r="CK26" s="185"/>
      <c r="CL26" s="185"/>
      <c r="CM26" s="185"/>
      <c r="CN26" s="185"/>
      <c r="CO26" s="185"/>
      <c r="CP26" s="185"/>
      <c r="CQ26" s="185"/>
      <c r="CR26" s="185"/>
      <c r="CS26" s="185"/>
      <c r="CT26" s="185"/>
      <c r="CU26" s="185"/>
      <c r="CV26" s="185"/>
      <c r="CW26" s="185"/>
      <c r="CX26" s="185"/>
      <c r="CY26" s="185"/>
      <c r="CZ26" s="185"/>
      <c r="DA26" s="185"/>
      <c r="DB26" s="185"/>
      <c r="DC26" s="185"/>
      <c r="DD26" s="185"/>
      <c r="DE26" s="185"/>
      <c r="DF26" s="185"/>
      <c r="DG26" s="185"/>
      <c r="DH26" s="185"/>
      <c r="DI26" s="185"/>
      <c r="DJ26" s="185"/>
      <c r="DK26" s="185"/>
      <c r="DL26" s="185"/>
      <c r="DM26" s="185"/>
      <c r="DN26" s="185"/>
      <c r="DO26" s="185"/>
      <c r="DP26" s="185"/>
      <c r="DQ26" s="185"/>
      <c r="DR26" s="185"/>
      <c r="DS26" s="185"/>
      <c r="DT26" s="185"/>
      <c r="DU26" s="185"/>
      <c r="DV26" s="185"/>
      <c r="DW26" s="185"/>
      <c r="DX26" s="185"/>
      <c r="DY26" s="185"/>
      <c r="DZ26" s="185"/>
      <c r="EA26" s="185"/>
      <c r="EB26" s="185"/>
      <c r="EC26" s="185"/>
      <c r="ED26" s="185"/>
      <c r="EE26" s="185"/>
      <c r="EF26" s="185"/>
      <c r="EG26" s="185"/>
      <c r="EH26" s="185"/>
      <c r="EI26" s="185"/>
      <c r="EJ26" s="185"/>
      <c r="EK26" s="185"/>
      <c r="EL26" s="185"/>
      <c r="EM26" s="185"/>
      <c r="EN26" s="185"/>
      <c r="EO26" s="185"/>
      <c r="EP26" s="185"/>
      <c r="EQ26" s="185"/>
      <c r="ER26" s="185"/>
      <c r="ES26" s="185"/>
      <c r="ET26" s="185"/>
      <c r="EU26" s="185"/>
      <c r="EV26" s="185"/>
      <c r="EW26" s="185"/>
      <c r="EX26" s="185"/>
      <c r="EY26" s="185"/>
      <c r="EZ26" s="185"/>
      <c r="FA26" s="185"/>
      <c r="FB26" s="185"/>
      <c r="FC26" s="185"/>
    </row>
    <row r="27" spans="2:159" ht="17.25" customHeight="1">
      <c r="B27" s="160" t="s">
        <v>1114</v>
      </c>
      <c r="C27" s="159"/>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c r="BN27" s="185"/>
      <c r="BO27" s="185"/>
      <c r="BP27" s="185"/>
      <c r="BQ27" s="185"/>
      <c r="BR27" s="185"/>
      <c r="BS27" s="185"/>
      <c r="BT27" s="185"/>
      <c r="BU27" s="185"/>
      <c r="BV27" s="185"/>
      <c r="BW27" s="185"/>
      <c r="BX27" s="185"/>
      <c r="BY27" s="185"/>
      <c r="BZ27" s="185"/>
      <c r="CA27" s="185"/>
      <c r="CB27" s="185"/>
      <c r="CC27" s="185"/>
      <c r="CD27" s="185"/>
      <c r="CE27" s="185"/>
      <c r="CF27" s="185"/>
      <c r="CG27" s="185"/>
      <c r="CH27" s="185"/>
      <c r="CI27" s="185"/>
      <c r="CJ27" s="185"/>
      <c r="CK27" s="185"/>
      <c r="CL27" s="185"/>
      <c r="CM27" s="185"/>
      <c r="CN27" s="185"/>
      <c r="CO27" s="185"/>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row>
    <row r="28" spans="2:159" ht="17.25" customHeight="1">
      <c r="B28" s="160" t="s">
        <v>1117</v>
      </c>
      <c r="C28" s="159"/>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5"/>
      <c r="BX28" s="185"/>
      <c r="BY28" s="185"/>
      <c r="BZ28" s="185"/>
      <c r="CA28" s="185"/>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5"/>
      <c r="CZ28" s="185"/>
      <c r="DA28" s="185"/>
      <c r="DB28" s="185"/>
      <c r="DC28" s="185"/>
      <c r="DD28" s="185"/>
      <c r="DE28" s="185"/>
      <c r="DF28" s="185"/>
      <c r="DG28" s="185"/>
      <c r="DH28" s="185"/>
      <c r="DI28" s="185"/>
      <c r="DJ28" s="185"/>
      <c r="DK28" s="185"/>
      <c r="DL28" s="185"/>
      <c r="DM28" s="185"/>
      <c r="DN28" s="185"/>
      <c r="DO28" s="185"/>
      <c r="DP28" s="185"/>
      <c r="DQ28" s="185"/>
      <c r="DR28" s="185"/>
      <c r="DS28" s="185"/>
      <c r="DT28" s="185"/>
      <c r="DU28" s="185"/>
      <c r="DV28" s="185"/>
      <c r="DW28" s="185"/>
      <c r="DX28" s="185"/>
      <c r="DY28" s="185"/>
      <c r="DZ28" s="185"/>
      <c r="EA28" s="185"/>
      <c r="EB28" s="185"/>
      <c r="EC28" s="185"/>
      <c r="ED28" s="185"/>
      <c r="EE28" s="185"/>
      <c r="EF28" s="185"/>
      <c r="EG28" s="185"/>
      <c r="EH28" s="185"/>
      <c r="EI28" s="185"/>
      <c r="EJ28" s="185"/>
      <c r="EK28" s="185"/>
      <c r="EL28" s="185"/>
      <c r="EM28" s="185"/>
      <c r="EN28" s="185"/>
      <c r="EO28" s="185"/>
      <c r="EP28" s="185"/>
      <c r="EQ28" s="185"/>
      <c r="ER28" s="185"/>
      <c r="ES28" s="185"/>
      <c r="ET28" s="185"/>
      <c r="EU28" s="185"/>
      <c r="EV28" s="185"/>
      <c r="EW28" s="185"/>
      <c r="EX28" s="185"/>
      <c r="EY28" s="185"/>
      <c r="EZ28" s="185"/>
      <c r="FA28" s="185"/>
      <c r="FB28" s="185"/>
      <c r="FC28" s="185"/>
    </row>
    <row r="29" spans="2:159" ht="17.25" customHeight="1">
      <c r="B29" s="160" t="s">
        <v>1118</v>
      </c>
      <c r="C29" s="159"/>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c r="BN29" s="185"/>
      <c r="BO29" s="185"/>
      <c r="BP29" s="185"/>
      <c r="BQ29" s="185"/>
      <c r="BR29" s="185"/>
      <c r="BS29" s="185"/>
      <c r="BT29" s="185"/>
      <c r="BU29" s="185"/>
      <c r="BV29" s="185"/>
      <c r="BW29" s="185"/>
      <c r="BX29" s="185"/>
      <c r="BY29" s="185"/>
      <c r="BZ29" s="185"/>
      <c r="CA29" s="185"/>
      <c r="CB29" s="185"/>
      <c r="CC29" s="185"/>
      <c r="CD29" s="185"/>
      <c r="CE29" s="185"/>
      <c r="CF29" s="185"/>
      <c r="CG29" s="185"/>
      <c r="CH29" s="185"/>
      <c r="CI29" s="185"/>
      <c r="CJ29" s="185"/>
      <c r="CK29" s="185"/>
      <c r="CL29" s="185"/>
      <c r="CM29" s="185"/>
      <c r="CN29" s="185"/>
      <c r="CO29" s="185"/>
      <c r="CP29" s="185"/>
      <c r="CQ29" s="185"/>
      <c r="CR29" s="185"/>
      <c r="CS29" s="185"/>
      <c r="CT29" s="185"/>
      <c r="CU29" s="185"/>
      <c r="CV29" s="185"/>
      <c r="CW29" s="185"/>
      <c r="CX29" s="185"/>
      <c r="CY29" s="185"/>
      <c r="CZ29" s="185"/>
      <c r="DA29" s="185"/>
      <c r="DB29" s="185"/>
      <c r="DC29" s="185"/>
      <c r="DD29" s="185"/>
      <c r="DE29" s="185"/>
      <c r="DF29" s="185"/>
      <c r="DG29" s="185"/>
      <c r="DH29" s="185"/>
      <c r="DI29" s="185"/>
      <c r="DJ29" s="185"/>
      <c r="DK29" s="185"/>
      <c r="DL29" s="185"/>
      <c r="DM29" s="185"/>
      <c r="DN29" s="185"/>
      <c r="DO29" s="185"/>
      <c r="DP29" s="185"/>
      <c r="DQ29" s="185"/>
      <c r="DR29" s="185"/>
      <c r="DS29" s="185"/>
      <c r="DT29" s="185"/>
      <c r="DU29" s="185"/>
      <c r="DV29" s="185"/>
      <c r="DW29" s="185"/>
      <c r="DX29" s="185"/>
      <c r="DY29" s="185"/>
      <c r="DZ29" s="185"/>
      <c r="EA29" s="185"/>
      <c r="EB29" s="185"/>
      <c r="EC29" s="185"/>
      <c r="ED29" s="185"/>
      <c r="EE29" s="185"/>
      <c r="EF29" s="185"/>
      <c r="EG29" s="185"/>
      <c r="EH29" s="185"/>
      <c r="EI29" s="185"/>
      <c r="EJ29" s="185"/>
      <c r="EK29" s="185"/>
      <c r="EL29" s="185"/>
      <c r="EM29" s="185"/>
      <c r="EN29" s="185"/>
      <c r="EO29" s="185"/>
      <c r="EP29" s="185"/>
      <c r="EQ29" s="185"/>
      <c r="ER29" s="185"/>
      <c r="ES29" s="185"/>
      <c r="ET29" s="185"/>
      <c r="EU29" s="185"/>
      <c r="EV29" s="185"/>
      <c r="EW29" s="185"/>
      <c r="EX29" s="185"/>
      <c r="EY29" s="185"/>
      <c r="EZ29" s="185"/>
      <c r="FA29" s="185"/>
      <c r="FB29" s="185"/>
      <c r="FC29" s="185"/>
    </row>
    <row r="30" spans="2:159" ht="17.25" customHeight="1">
      <c r="B30" s="160" t="s">
        <v>1119</v>
      </c>
      <c r="C30" s="159"/>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c r="BN30" s="185"/>
      <c r="BO30" s="185"/>
      <c r="BP30" s="185"/>
      <c r="BQ30" s="185"/>
      <c r="BR30" s="185"/>
      <c r="BS30" s="185"/>
      <c r="BT30" s="185"/>
      <c r="BU30" s="185"/>
      <c r="BV30" s="185"/>
      <c r="BW30" s="185"/>
      <c r="BX30" s="185"/>
      <c r="BY30" s="185"/>
      <c r="BZ30" s="185"/>
      <c r="CA30" s="185"/>
      <c r="CB30" s="185"/>
      <c r="CC30" s="185"/>
      <c r="CD30" s="185"/>
      <c r="CE30" s="185"/>
      <c r="CF30" s="185"/>
      <c r="CG30" s="185"/>
      <c r="CH30" s="185"/>
      <c r="CI30" s="185"/>
      <c r="CJ30" s="185"/>
      <c r="CK30" s="185"/>
      <c r="CL30" s="185"/>
      <c r="CM30" s="185"/>
      <c r="CN30" s="185"/>
      <c r="CO30" s="185"/>
      <c r="CP30" s="185"/>
      <c r="CQ30" s="185"/>
      <c r="CR30" s="185"/>
      <c r="CS30" s="185"/>
      <c r="CT30" s="185"/>
      <c r="CU30" s="185"/>
      <c r="CV30" s="185"/>
      <c r="CW30" s="185"/>
      <c r="CX30" s="185"/>
      <c r="CY30" s="185"/>
      <c r="CZ30" s="185"/>
      <c r="DA30" s="185"/>
      <c r="DB30" s="185"/>
      <c r="DC30" s="185"/>
      <c r="DD30" s="185"/>
      <c r="DE30" s="185"/>
      <c r="DF30" s="185"/>
      <c r="DG30" s="185"/>
      <c r="DH30" s="185"/>
      <c r="DI30" s="185"/>
      <c r="DJ30" s="185"/>
      <c r="DK30" s="185"/>
      <c r="DL30" s="185"/>
      <c r="DM30" s="185"/>
      <c r="DN30" s="185"/>
      <c r="DO30" s="185"/>
      <c r="DP30" s="185"/>
      <c r="DQ30" s="185"/>
      <c r="DR30" s="185"/>
      <c r="DS30" s="185"/>
      <c r="DT30" s="185"/>
      <c r="DU30" s="185"/>
      <c r="DV30" s="185"/>
      <c r="DW30" s="185"/>
      <c r="DX30" s="185"/>
      <c r="DY30" s="185"/>
      <c r="DZ30" s="185"/>
      <c r="EA30" s="185"/>
      <c r="EB30" s="185"/>
      <c r="EC30" s="185"/>
      <c r="ED30" s="185"/>
      <c r="EE30" s="185"/>
      <c r="EF30" s="185"/>
      <c r="EG30" s="185"/>
      <c r="EH30" s="185"/>
      <c r="EI30" s="185"/>
      <c r="EJ30" s="185"/>
      <c r="EK30" s="185"/>
      <c r="EL30" s="185"/>
      <c r="EM30" s="185"/>
      <c r="EN30" s="185"/>
      <c r="EO30" s="185"/>
      <c r="EP30" s="185"/>
      <c r="EQ30" s="185"/>
      <c r="ER30" s="185"/>
      <c r="ES30" s="185"/>
      <c r="ET30" s="185"/>
      <c r="EU30" s="185"/>
      <c r="EV30" s="185"/>
      <c r="EW30" s="185"/>
      <c r="EX30" s="185"/>
      <c r="EY30" s="185"/>
      <c r="EZ30" s="185"/>
      <c r="FA30" s="185"/>
      <c r="FB30" s="185"/>
      <c r="FC30" s="185"/>
    </row>
    <row r="31" spans="2:159" ht="17.25" customHeight="1">
      <c r="B31" s="160" t="s">
        <v>1120</v>
      </c>
      <c r="C31" s="159"/>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row>
    <row r="32" spans="2:159" ht="17.25" customHeight="1">
      <c r="B32" s="165"/>
      <c r="C32" s="166"/>
      <c r="D32" s="164"/>
      <c r="E32" s="164"/>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row>
    <row r="33" spans="2:159" ht="17.25" customHeight="1">
      <c r="B33" s="159"/>
      <c r="C33" s="159"/>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row>
    <row r="34" spans="2:159" ht="24.6">
      <c r="B34" s="157" t="s">
        <v>1121</v>
      </c>
      <c r="C34" s="159"/>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row>
    <row r="35" spans="2:159" ht="24.6">
      <c r="B35" s="158" t="s">
        <v>1105</v>
      </c>
      <c r="C35" s="159"/>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c r="BN35" s="185"/>
      <c r="BO35" s="185"/>
      <c r="BP35" s="185"/>
      <c r="BQ35" s="185"/>
      <c r="BR35" s="185"/>
      <c r="BS35" s="185"/>
      <c r="BT35" s="185"/>
      <c r="BU35" s="185"/>
      <c r="BV35" s="185"/>
      <c r="BW35" s="185"/>
      <c r="BX35" s="185"/>
      <c r="BY35" s="185"/>
      <c r="BZ35" s="185"/>
      <c r="CA35" s="185"/>
      <c r="CB35" s="185"/>
      <c r="CC35" s="185"/>
      <c r="CD35" s="185"/>
      <c r="CE35" s="185"/>
      <c r="CF35" s="185"/>
      <c r="CG35" s="185"/>
      <c r="CH35" s="185"/>
      <c r="CI35" s="185"/>
      <c r="CJ35" s="185"/>
      <c r="CK35" s="185"/>
      <c r="CL35" s="185"/>
      <c r="CM35" s="185"/>
      <c r="CN35" s="185"/>
      <c r="CO35" s="185"/>
      <c r="CP35" s="185"/>
      <c r="CQ35" s="185"/>
      <c r="CR35" s="185"/>
      <c r="CS35" s="185"/>
      <c r="CT35" s="185"/>
      <c r="CU35" s="185"/>
      <c r="CV35" s="185"/>
      <c r="CW35" s="185"/>
      <c r="CX35" s="185"/>
      <c r="CY35" s="185"/>
      <c r="CZ35" s="185"/>
      <c r="DA35" s="185"/>
      <c r="DB35" s="185"/>
      <c r="DC35" s="185"/>
      <c r="DD35" s="185"/>
      <c r="DE35" s="185"/>
      <c r="DF35" s="185"/>
      <c r="DG35" s="185"/>
      <c r="DH35" s="185"/>
      <c r="DI35" s="185"/>
      <c r="DJ35" s="185"/>
      <c r="DK35" s="185"/>
      <c r="DL35" s="185"/>
      <c r="DM35" s="185"/>
      <c r="DN35" s="185"/>
      <c r="DO35" s="185"/>
      <c r="DP35" s="185"/>
      <c r="DQ35" s="185"/>
      <c r="DR35" s="185"/>
      <c r="DS35" s="185"/>
      <c r="DT35" s="185"/>
      <c r="DU35" s="185"/>
      <c r="DV35" s="185"/>
      <c r="DW35" s="185"/>
      <c r="DX35" s="185"/>
      <c r="DY35" s="185"/>
      <c r="DZ35" s="185"/>
      <c r="EA35" s="185"/>
      <c r="EB35" s="185"/>
      <c r="EC35" s="185"/>
      <c r="ED35" s="185"/>
      <c r="EE35" s="185"/>
      <c r="EF35" s="185"/>
      <c r="EG35" s="185"/>
      <c r="EH35" s="185"/>
      <c r="EI35" s="185"/>
      <c r="EJ35" s="185"/>
      <c r="EK35" s="185"/>
      <c r="EL35" s="185"/>
      <c r="EM35" s="185"/>
      <c r="EN35" s="185"/>
      <c r="EO35" s="185"/>
      <c r="EP35" s="185"/>
      <c r="EQ35" s="185"/>
      <c r="ER35" s="185"/>
      <c r="ES35" s="185"/>
      <c r="ET35" s="185"/>
      <c r="EU35" s="185"/>
      <c r="EV35" s="185"/>
      <c r="EW35" s="185"/>
      <c r="EX35" s="185"/>
      <c r="EY35" s="185"/>
      <c r="EZ35" s="185"/>
      <c r="FA35" s="185"/>
      <c r="FB35" s="185"/>
      <c r="FC35" s="185"/>
    </row>
    <row r="36" spans="2:159" ht="17.25" customHeight="1">
      <c r="B36" s="159" t="s">
        <v>1122</v>
      </c>
      <c r="C36" s="159"/>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c r="BN36" s="185"/>
      <c r="BO36" s="185"/>
      <c r="BP36" s="185"/>
      <c r="BQ36" s="185"/>
      <c r="BR36" s="185"/>
      <c r="BS36" s="185"/>
      <c r="BT36" s="185"/>
      <c r="BU36" s="185"/>
      <c r="BV36" s="185"/>
      <c r="BW36" s="185"/>
      <c r="BX36" s="185"/>
      <c r="BY36" s="185"/>
      <c r="BZ36" s="185"/>
      <c r="CA36" s="185"/>
      <c r="CB36" s="185"/>
      <c r="CC36" s="185"/>
      <c r="CD36" s="185"/>
      <c r="CE36" s="185"/>
      <c r="CF36" s="185"/>
      <c r="CG36" s="185"/>
      <c r="CH36" s="185"/>
      <c r="CI36" s="185"/>
      <c r="CJ36" s="185"/>
      <c r="CK36" s="185"/>
      <c r="CL36" s="185"/>
      <c r="CM36" s="185"/>
      <c r="CN36" s="185"/>
      <c r="CO36" s="185"/>
      <c r="CP36" s="185"/>
      <c r="CQ36" s="185"/>
      <c r="CR36" s="185"/>
      <c r="CS36" s="185"/>
      <c r="CT36" s="185"/>
      <c r="CU36" s="185"/>
      <c r="CV36" s="185"/>
      <c r="CW36" s="185"/>
      <c r="CX36" s="185"/>
      <c r="CY36" s="185"/>
      <c r="CZ36" s="185"/>
      <c r="DA36" s="185"/>
      <c r="DB36" s="185"/>
      <c r="DC36" s="185"/>
      <c r="DD36" s="185"/>
      <c r="DE36" s="185"/>
      <c r="DF36" s="185"/>
      <c r="DG36" s="185"/>
      <c r="DH36" s="185"/>
      <c r="DI36" s="185"/>
      <c r="DJ36" s="185"/>
      <c r="DK36" s="185"/>
      <c r="DL36" s="185"/>
      <c r="DM36" s="185"/>
      <c r="DN36" s="185"/>
      <c r="DO36" s="185"/>
      <c r="DP36" s="185"/>
      <c r="DQ36" s="185"/>
      <c r="DR36" s="185"/>
      <c r="DS36" s="185"/>
      <c r="DT36" s="185"/>
      <c r="DU36" s="185"/>
      <c r="DV36" s="185"/>
      <c r="DW36" s="185"/>
      <c r="DX36" s="185"/>
      <c r="DY36" s="185"/>
      <c r="DZ36" s="185"/>
      <c r="EA36" s="185"/>
      <c r="EB36" s="185"/>
      <c r="EC36" s="185"/>
      <c r="ED36" s="185"/>
      <c r="EE36" s="185"/>
      <c r="EF36" s="185"/>
      <c r="EG36" s="185"/>
      <c r="EH36" s="185"/>
      <c r="EI36" s="185"/>
      <c r="EJ36" s="185"/>
      <c r="EK36" s="185"/>
      <c r="EL36" s="185"/>
      <c r="EM36" s="185"/>
      <c r="EN36" s="185"/>
      <c r="EO36" s="185"/>
      <c r="EP36" s="185"/>
      <c r="EQ36" s="185"/>
      <c r="ER36" s="185"/>
      <c r="ES36" s="185"/>
      <c r="ET36" s="185"/>
      <c r="EU36" s="185"/>
      <c r="EV36" s="185"/>
      <c r="EW36" s="185"/>
      <c r="EX36" s="185"/>
      <c r="EY36" s="185"/>
      <c r="EZ36" s="185"/>
      <c r="FA36" s="185"/>
      <c r="FB36" s="185"/>
      <c r="FC36" s="185"/>
    </row>
    <row r="37" spans="2:159" ht="17.25" customHeight="1">
      <c r="B37" s="159" t="s">
        <v>1125</v>
      </c>
      <c r="C37" s="159"/>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c r="BN37" s="185"/>
      <c r="BO37" s="185"/>
      <c r="BP37" s="185"/>
      <c r="BQ37" s="185"/>
      <c r="BR37" s="185"/>
      <c r="BS37" s="185"/>
      <c r="BT37" s="185"/>
      <c r="BU37" s="185"/>
      <c r="BV37" s="185"/>
      <c r="BW37" s="185"/>
      <c r="BX37" s="185"/>
      <c r="BY37" s="185"/>
      <c r="BZ37" s="185"/>
      <c r="CA37" s="185"/>
      <c r="CB37" s="185"/>
      <c r="CC37" s="185"/>
      <c r="CD37" s="185"/>
      <c r="CE37" s="185"/>
      <c r="CF37" s="185"/>
      <c r="CG37" s="185"/>
      <c r="CH37" s="185"/>
      <c r="CI37" s="185"/>
      <c r="CJ37" s="185"/>
      <c r="CK37" s="185"/>
      <c r="CL37" s="185"/>
      <c r="CM37" s="185"/>
      <c r="CN37" s="185"/>
      <c r="CO37" s="185"/>
      <c r="CP37" s="185"/>
      <c r="CQ37" s="185"/>
      <c r="CR37" s="185"/>
      <c r="CS37" s="185"/>
      <c r="CT37" s="185"/>
      <c r="CU37" s="185"/>
      <c r="CV37" s="185"/>
      <c r="CW37" s="185"/>
      <c r="CX37" s="185"/>
      <c r="CY37" s="185"/>
      <c r="CZ37" s="185"/>
      <c r="DA37" s="185"/>
      <c r="DB37" s="185"/>
      <c r="DC37" s="185"/>
      <c r="DD37" s="185"/>
      <c r="DE37" s="185"/>
      <c r="DF37" s="185"/>
      <c r="DG37" s="185"/>
      <c r="DH37" s="185"/>
      <c r="DI37" s="185"/>
      <c r="DJ37" s="185"/>
      <c r="DK37" s="185"/>
      <c r="DL37" s="185"/>
      <c r="DM37" s="185"/>
      <c r="DN37" s="185"/>
      <c r="DO37" s="185"/>
      <c r="DP37" s="185"/>
      <c r="DQ37" s="185"/>
      <c r="DR37" s="185"/>
      <c r="DS37" s="185"/>
      <c r="DT37" s="185"/>
      <c r="DU37" s="185"/>
      <c r="DV37" s="185"/>
      <c r="DW37" s="185"/>
      <c r="DX37" s="185"/>
      <c r="DY37" s="185"/>
      <c r="DZ37" s="185"/>
      <c r="EA37" s="185"/>
      <c r="EB37" s="185"/>
      <c r="EC37" s="185"/>
      <c r="ED37" s="185"/>
      <c r="EE37" s="185"/>
      <c r="EF37" s="185"/>
      <c r="EG37" s="185"/>
      <c r="EH37" s="185"/>
      <c r="EI37" s="185"/>
      <c r="EJ37" s="185"/>
      <c r="EK37" s="185"/>
      <c r="EL37" s="185"/>
      <c r="EM37" s="185"/>
      <c r="EN37" s="185"/>
      <c r="EO37" s="185"/>
      <c r="EP37" s="185"/>
      <c r="EQ37" s="185"/>
      <c r="ER37" s="185"/>
      <c r="ES37" s="185"/>
      <c r="ET37" s="185"/>
      <c r="EU37" s="185"/>
      <c r="EV37" s="185"/>
      <c r="EW37" s="185"/>
      <c r="EX37" s="185"/>
      <c r="EY37" s="185"/>
      <c r="EZ37" s="185"/>
      <c r="FA37" s="185"/>
      <c r="FB37" s="185"/>
      <c r="FC37" s="185"/>
    </row>
    <row r="38" spans="2:159" ht="17.25" customHeight="1">
      <c r="B38" s="159" t="s">
        <v>1126</v>
      </c>
      <c r="C38" s="159"/>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c r="BN38" s="185"/>
      <c r="BO38" s="185"/>
      <c r="BP38" s="185"/>
      <c r="BQ38" s="185"/>
      <c r="BR38" s="185"/>
      <c r="BS38" s="185"/>
      <c r="BT38" s="185"/>
      <c r="BU38" s="185"/>
      <c r="BV38" s="185"/>
      <c r="BW38" s="185"/>
      <c r="BX38" s="185"/>
      <c r="BY38" s="185"/>
      <c r="BZ38" s="185"/>
      <c r="CA38" s="185"/>
      <c r="CB38" s="185"/>
      <c r="CC38" s="185"/>
      <c r="CD38" s="185"/>
      <c r="CE38" s="185"/>
      <c r="CF38" s="185"/>
      <c r="CG38" s="185"/>
      <c r="CH38" s="185"/>
      <c r="CI38" s="185"/>
      <c r="CJ38" s="185"/>
      <c r="CK38" s="185"/>
      <c r="CL38" s="185"/>
      <c r="CM38" s="185"/>
      <c r="CN38" s="185"/>
      <c r="CO38" s="185"/>
      <c r="CP38" s="185"/>
      <c r="CQ38" s="185"/>
      <c r="CR38" s="185"/>
      <c r="CS38" s="185"/>
      <c r="CT38" s="185"/>
      <c r="CU38" s="185"/>
      <c r="CV38" s="185"/>
      <c r="CW38" s="185"/>
      <c r="CX38" s="185"/>
      <c r="CY38" s="185"/>
      <c r="CZ38" s="185"/>
      <c r="DA38" s="185"/>
      <c r="DB38" s="185"/>
      <c r="DC38" s="185"/>
      <c r="DD38" s="185"/>
      <c r="DE38" s="185"/>
      <c r="DF38" s="185"/>
      <c r="DG38" s="185"/>
      <c r="DH38" s="185"/>
      <c r="DI38" s="185"/>
      <c r="DJ38" s="185"/>
      <c r="DK38" s="185"/>
      <c r="DL38" s="185"/>
      <c r="DM38" s="185"/>
      <c r="DN38" s="185"/>
      <c r="DO38" s="185"/>
      <c r="DP38" s="185"/>
      <c r="DQ38" s="185"/>
      <c r="DR38" s="185"/>
      <c r="DS38" s="185"/>
      <c r="DT38" s="185"/>
      <c r="DU38" s="185"/>
      <c r="DV38" s="185"/>
      <c r="DW38" s="185"/>
      <c r="DX38" s="185"/>
      <c r="DY38" s="185"/>
      <c r="DZ38" s="185"/>
      <c r="EA38" s="185"/>
      <c r="EB38" s="185"/>
      <c r="EC38" s="185"/>
      <c r="ED38" s="185"/>
      <c r="EE38" s="185"/>
      <c r="EF38" s="185"/>
      <c r="EG38" s="185"/>
      <c r="EH38" s="185"/>
      <c r="EI38" s="185"/>
      <c r="EJ38" s="185"/>
      <c r="EK38" s="185"/>
      <c r="EL38" s="185"/>
      <c r="EM38" s="185"/>
      <c r="EN38" s="185"/>
      <c r="EO38" s="185"/>
      <c r="EP38" s="185"/>
      <c r="EQ38" s="185"/>
      <c r="ER38" s="185"/>
      <c r="ES38" s="185"/>
      <c r="ET38" s="185"/>
      <c r="EU38" s="185"/>
      <c r="EV38" s="185"/>
      <c r="EW38" s="185"/>
      <c r="EX38" s="185"/>
      <c r="EY38" s="185"/>
      <c r="EZ38" s="185"/>
      <c r="FA38" s="185"/>
      <c r="FB38" s="185"/>
      <c r="FC38" s="185"/>
    </row>
    <row r="39" spans="2:159" ht="17.25" customHeight="1">
      <c r="B39" s="159"/>
      <c r="C39" s="159"/>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c r="BV39" s="185"/>
      <c r="BW39" s="185"/>
      <c r="BX39" s="185"/>
      <c r="BY39" s="185"/>
      <c r="BZ39" s="185"/>
      <c r="CA39" s="185"/>
      <c r="CB39" s="185"/>
      <c r="CC39" s="185"/>
      <c r="CD39" s="185"/>
      <c r="CE39" s="185"/>
      <c r="CF39" s="185"/>
      <c r="CG39" s="185"/>
      <c r="CH39" s="185"/>
      <c r="CI39" s="185"/>
      <c r="CJ39" s="185"/>
      <c r="CK39" s="185"/>
      <c r="CL39" s="185"/>
      <c r="CM39" s="185"/>
      <c r="CN39" s="185"/>
      <c r="CO39" s="185"/>
      <c r="CP39" s="185"/>
      <c r="CQ39" s="185"/>
      <c r="CR39" s="185"/>
      <c r="CS39" s="185"/>
      <c r="CT39" s="185"/>
      <c r="CU39" s="185"/>
      <c r="CV39" s="185"/>
      <c r="CW39" s="185"/>
      <c r="CX39" s="185"/>
      <c r="CY39" s="185"/>
      <c r="CZ39" s="185"/>
      <c r="DA39" s="185"/>
      <c r="DB39" s="185"/>
      <c r="DC39" s="185"/>
      <c r="DD39" s="185"/>
      <c r="DE39" s="185"/>
      <c r="DF39" s="185"/>
      <c r="DG39" s="185"/>
      <c r="DH39" s="185"/>
      <c r="DI39" s="185"/>
      <c r="DJ39" s="185"/>
      <c r="DK39" s="185"/>
      <c r="DL39" s="185"/>
      <c r="DM39" s="185"/>
      <c r="DN39" s="185"/>
      <c r="DO39" s="185"/>
      <c r="DP39" s="185"/>
      <c r="DQ39" s="185"/>
      <c r="DR39" s="185"/>
      <c r="DS39" s="185"/>
      <c r="DT39" s="185"/>
      <c r="DU39" s="185"/>
      <c r="DV39" s="185"/>
      <c r="DW39" s="185"/>
      <c r="DX39" s="185"/>
      <c r="DY39" s="185"/>
      <c r="DZ39" s="185"/>
      <c r="EA39" s="185"/>
      <c r="EB39" s="185"/>
      <c r="EC39" s="185"/>
      <c r="ED39" s="185"/>
      <c r="EE39" s="185"/>
      <c r="EF39" s="185"/>
      <c r="EG39" s="185"/>
      <c r="EH39" s="185"/>
      <c r="EI39" s="185"/>
      <c r="EJ39" s="185"/>
      <c r="EK39" s="185"/>
      <c r="EL39" s="185"/>
      <c r="EM39" s="185"/>
      <c r="EN39" s="185"/>
      <c r="EO39" s="185"/>
      <c r="EP39" s="185"/>
      <c r="EQ39" s="185"/>
      <c r="ER39" s="185"/>
      <c r="ES39" s="185"/>
      <c r="ET39" s="185"/>
      <c r="EU39" s="185"/>
      <c r="EV39" s="185"/>
      <c r="EW39" s="185"/>
      <c r="EX39" s="185"/>
      <c r="EY39" s="185"/>
      <c r="EZ39" s="185"/>
      <c r="FA39" s="185"/>
      <c r="FB39" s="185"/>
      <c r="FC39" s="185"/>
    </row>
    <row r="40" spans="2:159" ht="24.6">
      <c r="B40" s="158" t="s">
        <v>1129</v>
      </c>
      <c r="C40" s="159"/>
      <c r="AG40" s="185"/>
      <c r="AH40" s="185"/>
      <c r="AI40" s="185"/>
      <c r="AJ40" s="185"/>
      <c r="AK40" s="185"/>
      <c r="AL40" s="185"/>
      <c r="AM40" s="185"/>
      <c r="AN40" s="185"/>
      <c r="AO40" s="185"/>
      <c r="AP40" s="185"/>
      <c r="AQ40" s="185"/>
      <c r="AR40" s="185"/>
      <c r="AS40" s="185"/>
      <c r="AT40" s="185"/>
      <c r="AU40" s="185"/>
      <c r="AV40" s="185"/>
      <c r="AW40" s="185"/>
      <c r="AX40" s="185"/>
      <c r="AY40" s="185"/>
      <c r="AZ40" s="185"/>
      <c r="BA40" s="185"/>
      <c r="BB40" s="185"/>
      <c r="BC40" s="185"/>
      <c r="BD40" s="185"/>
      <c r="BE40" s="185"/>
      <c r="BF40" s="185"/>
      <c r="BG40" s="185"/>
      <c r="BH40" s="185"/>
      <c r="BI40" s="185"/>
      <c r="BJ40" s="185"/>
      <c r="BK40" s="185"/>
      <c r="BL40" s="185"/>
      <c r="BM40" s="185"/>
      <c r="BN40" s="185"/>
      <c r="BO40" s="185"/>
      <c r="BP40" s="185"/>
      <c r="BQ40" s="185"/>
      <c r="BR40" s="185"/>
      <c r="BS40" s="185"/>
      <c r="BT40" s="185"/>
      <c r="BU40" s="185"/>
      <c r="BV40" s="185"/>
      <c r="BW40" s="185"/>
      <c r="BX40" s="185"/>
      <c r="BY40" s="185"/>
      <c r="BZ40" s="185"/>
      <c r="CA40" s="185"/>
      <c r="CB40" s="185"/>
      <c r="CC40" s="185"/>
      <c r="CD40" s="185"/>
      <c r="CE40" s="185"/>
      <c r="CF40" s="185"/>
      <c r="CG40" s="185"/>
      <c r="CH40" s="185"/>
      <c r="CI40" s="185"/>
      <c r="CJ40" s="185"/>
      <c r="CK40" s="185"/>
      <c r="CL40" s="185"/>
      <c r="CM40" s="185"/>
      <c r="CN40" s="185"/>
      <c r="CO40" s="185"/>
      <c r="CP40" s="185"/>
      <c r="CQ40" s="185"/>
      <c r="CR40" s="185"/>
      <c r="CS40" s="185"/>
      <c r="CT40" s="185"/>
      <c r="CU40" s="185"/>
      <c r="CV40" s="185"/>
      <c r="CW40" s="185"/>
      <c r="CX40" s="185"/>
      <c r="CY40" s="185"/>
      <c r="CZ40" s="185"/>
      <c r="DA40" s="185"/>
      <c r="DB40" s="185"/>
      <c r="DC40" s="185"/>
      <c r="DD40" s="185"/>
      <c r="DE40" s="185"/>
      <c r="DF40" s="185"/>
      <c r="DG40" s="185"/>
      <c r="DH40" s="185"/>
      <c r="DI40" s="185"/>
      <c r="DJ40" s="185"/>
      <c r="DK40" s="185"/>
      <c r="DL40" s="185"/>
      <c r="DM40" s="185"/>
      <c r="DN40" s="185"/>
      <c r="DO40" s="185"/>
      <c r="DP40" s="185"/>
      <c r="DQ40" s="185"/>
      <c r="DR40" s="185"/>
      <c r="DS40" s="185"/>
      <c r="DT40" s="185"/>
      <c r="DU40" s="185"/>
      <c r="DV40" s="185"/>
      <c r="DW40" s="185"/>
      <c r="DX40" s="185"/>
      <c r="DY40" s="185"/>
      <c r="DZ40" s="185"/>
      <c r="EA40" s="185"/>
      <c r="EB40" s="185"/>
      <c r="EC40" s="185"/>
      <c r="ED40" s="185"/>
      <c r="EE40" s="185"/>
      <c r="EF40" s="185"/>
      <c r="EG40" s="185"/>
      <c r="EH40" s="185"/>
      <c r="EI40" s="185"/>
      <c r="EJ40" s="185"/>
      <c r="EK40" s="185"/>
      <c r="EL40" s="185"/>
      <c r="EM40" s="185"/>
      <c r="EN40" s="185"/>
      <c r="EO40" s="185"/>
      <c r="EP40" s="185"/>
      <c r="EQ40" s="185"/>
      <c r="ER40" s="185"/>
      <c r="ES40" s="185"/>
      <c r="ET40" s="185"/>
      <c r="EU40" s="185"/>
      <c r="EV40" s="185"/>
      <c r="EW40" s="185"/>
      <c r="EX40" s="185"/>
      <c r="EY40" s="185"/>
      <c r="EZ40" s="185"/>
      <c r="FA40" s="185"/>
      <c r="FB40" s="185"/>
      <c r="FC40" s="185"/>
    </row>
    <row r="41" spans="2:159" ht="17.25" customHeight="1">
      <c r="B41" s="159" t="s">
        <v>1127</v>
      </c>
      <c r="C41" s="159"/>
      <c r="AG41" s="185"/>
      <c r="AH41" s="185"/>
      <c r="AI41" s="185"/>
      <c r="AJ41" s="185"/>
      <c r="AK41" s="185"/>
      <c r="AL41" s="185"/>
      <c r="AM41" s="185"/>
      <c r="AN41" s="185"/>
      <c r="AO41" s="185"/>
      <c r="AP41" s="185"/>
      <c r="AQ41" s="185"/>
      <c r="AR41" s="185"/>
      <c r="AS41" s="185"/>
      <c r="AT41" s="185"/>
      <c r="AU41" s="185"/>
      <c r="AV41" s="185"/>
      <c r="AW41" s="185"/>
      <c r="AX41" s="185"/>
      <c r="AY41" s="185"/>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5"/>
      <c r="BZ41" s="185"/>
      <c r="CA41" s="185"/>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5"/>
      <c r="DB41" s="185"/>
      <c r="DC41" s="185"/>
      <c r="DD41" s="185"/>
      <c r="DE41" s="185"/>
      <c r="DF41" s="185"/>
      <c r="DG41" s="185"/>
      <c r="DH41" s="185"/>
      <c r="DI41" s="185"/>
      <c r="DJ41" s="185"/>
      <c r="DK41" s="185"/>
      <c r="DL41" s="185"/>
      <c r="DM41" s="185"/>
      <c r="DN41" s="185"/>
      <c r="DO41" s="185"/>
      <c r="DP41" s="185"/>
      <c r="DQ41" s="185"/>
      <c r="DR41" s="185"/>
      <c r="DS41" s="185"/>
      <c r="DT41" s="185"/>
      <c r="DU41" s="185"/>
      <c r="DV41" s="185"/>
      <c r="DW41" s="185"/>
      <c r="DX41" s="185"/>
      <c r="DY41" s="185"/>
      <c r="DZ41" s="185"/>
      <c r="EA41" s="185"/>
      <c r="EB41" s="185"/>
      <c r="EC41" s="185"/>
      <c r="ED41" s="185"/>
      <c r="EE41" s="185"/>
      <c r="EF41" s="185"/>
      <c r="EG41" s="185"/>
      <c r="EH41" s="185"/>
      <c r="EI41" s="185"/>
      <c r="EJ41" s="185"/>
      <c r="EK41" s="185"/>
      <c r="EL41" s="185"/>
      <c r="EM41" s="185"/>
      <c r="EN41" s="185"/>
      <c r="EO41" s="185"/>
      <c r="EP41" s="185"/>
      <c r="EQ41" s="185"/>
      <c r="ER41" s="185"/>
      <c r="ES41" s="185"/>
      <c r="ET41" s="185"/>
      <c r="EU41" s="185"/>
      <c r="EV41" s="185"/>
      <c r="EW41" s="185"/>
      <c r="EX41" s="185"/>
      <c r="EY41" s="185"/>
      <c r="EZ41" s="185"/>
      <c r="FA41" s="185"/>
      <c r="FB41" s="185"/>
      <c r="FC41" s="185"/>
    </row>
    <row r="42" spans="2:159" ht="17.25" customHeight="1">
      <c r="B42" s="226" t="s">
        <v>1128</v>
      </c>
      <c r="C42" s="159"/>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185"/>
      <c r="CV42" s="185"/>
      <c r="CW42" s="185"/>
      <c r="CX42" s="185"/>
      <c r="CY42" s="185"/>
      <c r="CZ42" s="185"/>
      <c r="DA42" s="185"/>
      <c r="DB42" s="185"/>
      <c r="DC42" s="185"/>
      <c r="DD42" s="185"/>
      <c r="DE42" s="185"/>
      <c r="DF42" s="185"/>
      <c r="DG42" s="185"/>
      <c r="DH42" s="185"/>
      <c r="DI42" s="185"/>
      <c r="DJ42" s="185"/>
      <c r="DK42" s="185"/>
      <c r="DL42" s="185"/>
      <c r="DM42" s="185"/>
      <c r="DN42" s="185"/>
      <c r="DO42" s="185"/>
      <c r="DP42" s="185"/>
      <c r="DQ42" s="185"/>
      <c r="DR42" s="185"/>
      <c r="DS42" s="185"/>
      <c r="DT42" s="185"/>
      <c r="DU42" s="185"/>
      <c r="DV42" s="185"/>
      <c r="DW42" s="185"/>
      <c r="DX42" s="185"/>
      <c r="DY42" s="185"/>
      <c r="DZ42" s="185"/>
      <c r="EA42" s="185"/>
      <c r="EB42" s="185"/>
      <c r="EC42" s="185"/>
      <c r="ED42" s="185"/>
      <c r="EE42" s="185"/>
      <c r="EF42" s="185"/>
      <c r="EG42" s="185"/>
      <c r="EH42" s="185"/>
      <c r="EI42" s="185"/>
      <c r="EJ42" s="185"/>
      <c r="EK42" s="185"/>
      <c r="EL42" s="185"/>
      <c r="EM42" s="185"/>
      <c r="EN42" s="185"/>
      <c r="EO42" s="185"/>
      <c r="EP42" s="185"/>
      <c r="EQ42" s="185"/>
      <c r="ER42" s="185"/>
      <c r="ES42" s="185"/>
      <c r="ET42" s="185"/>
      <c r="EU42" s="185"/>
      <c r="EV42" s="185"/>
      <c r="EW42" s="185"/>
      <c r="EX42" s="185"/>
      <c r="EY42" s="185"/>
      <c r="EZ42" s="185"/>
      <c r="FA42" s="185"/>
      <c r="FB42" s="185"/>
      <c r="FC42" s="185"/>
    </row>
    <row r="43" spans="2:159" ht="17.25" customHeight="1">
      <c r="B43" s="165"/>
      <c r="C43" s="166"/>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185"/>
      <c r="BN43" s="185"/>
      <c r="BO43" s="185"/>
      <c r="BP43" s="185"/>
      <c r="BQ43" s="185"/>
      <c r="BR43" s="185"/>
      <c r="BS43" s="185"/>
      <c r="BT43" s="185"/>
      <c r="BU43" s="185"/>
      <c r="BV43" s="185"/>
      <c r="BW43" s="185"/>
      <c r="BX43" s="185"/>
      <c r="BY43" s="185"/>
      <c r="BZ43" s="185"/>
      <c r="CA43" s="185"/>
      <c r="CB43" s="185"/>
      <c r="CC43" s="185"/>
      <c r="CD43" s="185"/>
      <c r="CE43" s="185"/>
      <c r="CF43" s="185"/>
      <c r="CG43" s="185"/>
      <c r="CH43" s="185"/>
      <c r="CI43" s="185"/>
      <c r="CJ43" s="185"/>
      <c r="CK43" s="185"/>
      <c r="CL43" s="185"/>
      <c r="CM43" s="185"/>
      <c r="CN43" s="185"/>
      <c r="CO43" s="185"/>
      <c r="CP43" s="185"/>
      <c r="CQ43" s="185"/>
      <c r="CR43" s="185"/>
      <c r="CS43" s="185"/>
      <c r="CT43" s="185"/>
      <c r="CU43" s="185"/>
      <c r="CV43" s="185"/>
      <c r="CW43" s="185"/>
      <c r="CX43" s="185"/>
      <c r="CY43" s="185"/>
      <c r="CZ43" s="185"/>
      <c r="DA43" s="185"/>
      <c r="DB43" s="185"/>
      <c r="DC43" s="185"/>
      <c r="DD43" s="185"/>
      <c r="DE43" s="185"/>
      <c r="DF43" s="185"/>
      <c r="DG43" s="185"/>
      <c r="DH43" s="185"/>
      <c r="DI43" s="185"/>
      <c r="DJ43" s="185"/>
      <c r="DK43" s="185"/>
      <c r="DL43" s="185"/>
      <c r="DM43" s="185"/>
      <c r="DN43" s="185"/>
      <c r="DO43" s="185"/>
      <c r="DP43" s="185"/>
      <c r="DQ43" s="185"/>
      <c r="DR43" s="185"/>
      <c r="DS43" s="185"/>
      <c r="DT43" s="185"/>
      <c r="DU43" s="185"/>
      <c r="DV43" s="185"/>
      <c r="DW43" s="185"/>
      <c r="DX43" s="185"/>
      <c r="DY43" s="185"/>
      <c r="DZ43" s="185"/>
      <c r="EA43" s="185"/>
      <c r="EB43" s="185"/>
      <c r="EC43" s="185"/>
      <c r="ED43" s="185"/>
      <c r="EE43" s="185"/>
      <c r="EF43" s="185"/>
      <c r="EG43" s="185"/>
      <c r="EH43" s="185"/>
      <c r="EI43" s="185"/>
      <c r="EJ43" s="185"/>
      <c r="EK43" s="185"/>
      <c r="EL43" s="185"/>
      <c r="EM43" s="185"/>
      <c r="EN43" s="185"/>
      <c r="EO43" s="185"/>
      <c r="EP43" s="185"/>
      <c r="EQ43" s="185"/>
      <c r="ER43" s="185"/>
      <c r="ES43" s="185"/>
      <c r="ET43" s="185"/>
      <c r="EU43" s="185"/>
      <c r="EV43" s="185"/>
      <c r="EW43" s="185"/>
      <c r="EX43" s="185"/>
      <c r="EY43" s="185"/>
      <c r="EZ43" s="185"/>
      <c r="FA43" s="185"/>
      <c r="FB43" s="185"/>
      <c r="FC43" s="185"/>
    </row>
    <row r="44" spans="2:159" ht="17.25" customHeight="1">
      <c r="B44" s="159"/>
      <c r="C44" s="159"/>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c r="BG44" s="185"/>
      <c r="BH44" s="185"/>
      <c r="BI44" s="185"/>
      <c r="BJ44" s="185"/>
      <c r="BK44" s="185"/>
      <c r="BL44" s="185"/>
      <c r="BM44" s="185"/>
      <c r="BN44" s="185"/>
      <c r="BO44" s="185"/>
      <c r="BP44" s="185"/>
      <c r="BQ44" s="185"/>
      <c r="BR44" s="185"/>
      <c r="BS44" s="185"/>
      <c r="BT44" s="185"/>
      <c r="BU44" s="185"/>
      <c r="BV44" s="185"/>
      <c r="BW44" s="185"/>
      <c r="BX44" s="185"/>
      <c r="BY44" s="185"/>
      <c r="BZ44" s="185"/>
      <c r="CA44" s="185"/>
      <c r="CB44" s="185"/>
      <c r="CC44" s="185"/>
      <c r="CD44" s="185"/>
      <c r="CE44" s="185"/>
      <c r="CF44" s="185"/>
      <c r="CG44" s="185"/>
      <c r="CH44" s="185"/>
      <c r="CI44" s="185"/>
      <c r="CJ44" s="185"/>
      <c r="CK44" s="185"/>
      <c r="CL44" s="185"/>
      <c r="CM44" s="185"/>
      <c r="CN44" s="185"/>
      <c r="CO44" s="185"/>
      <c r="CP44" s="185"/>
      <c r="CQ44" s="185"/>
      <c r="CR44" s="185"/>
      <c r="CS44" s="185"/>
      <c r="CT44" s="185"/>
      <c r="CU44" s="185"/>
      <c r="CV44" s="185"/>
      <c r="CW44" s="185"/>
      <c r="CX44" s="185"/>
      <c r="CY44" s="185"/>
      <c r="CZ44" s="185"/>
      <c r="DA44" s="185"/>
      <c r="DB44" s="185"/>
      <c r="DC44" s="185"/>
      <c r="DD44" s="185"/>
      <c r="DE44" s="185"/>
      <c r="DF44" s="185"/>
      <c r="DG44" s="185"/>
      <c r="DH44" s="185"/>
      <c r="DI44" s="185"/>
      <c r="DJ44" s="185"/>
      <c r="DK44" s="185"/>
      <c r="DL44" s="185"/>
      <c r="DM44" s="185"/>
      <c r="DN44" s="185"/>
      <c r="DO44" s="185"/>
      <c r="DP44" s="185"/>
      <c r="DQ44" s="185"/>
      <c r="DR44" s="185"/>
      <c r="DS44" s="185"/>
      <c r="DT44" s="185"/>
      <c r="DU44" s="185"/>
      <c r="DV44" s="185"/>
      <c r="DW44" s="185"/>
      <c r="DX44" s="185"/>
      <c r="DY44" s="185"/>
      <c r="DZ44" s="185"/>
      <c r="EA44" s="185"/>
      <c r="EB44" s="185"/>
      <c r="EC44" s="185"/>
      <c r="ED44" s="185"/>
      <c r="EE44" s="185"/>
      <c r="EF44" s="185"/>
      <c r="EG44" s="185"/>
      <c r="EH44" s="185"/>
      <c r="EI44" s="185"/>
      <c r="EJ44" s="185"/>
      <c r="EK44" s="185"/>
      <c r="EL44" s="185"/>
      <c r="EM44" s="185"/>
      <c r="EN44" s="185"/>
      <c r="EO44" s="185"/>
      <c r="EP44" s="185"/>
      <c r="EQ44" s="185"/>
      <c r="ER44" s="185"/>
      <c r="ES44" s="185"/>
      <c r="ET44" s="185"/>
      <c r="EU44" s="185"/>
      <c r="EV44" s="185"/>
      <c r="EW44" s="185"/>
      <c r="EX44" s="185"/>
      <c r="EY44" s="185"/>
      <c r="EZ44" s="185"/>
      <c r="FA44" s="185"/>
      <c r="FB44" s="185"/>
      <c r="FC44" s="185"/>
    </row>
    <row r="45" spans="2:159" ht="24.6">
      <c r="B45" s="227" t="s">
        <v>1130</v>
      </c>
      <c r="C45" s="159"/>
      <c r="AG45" s="185"/>
      <c r="AH45" s="185"/>
      <c r="AI45" s="185"/>
      <c r="AJ45" s="185"/>
      <c r="AK45" s="185"/>
      <c r="AL45" s="185"/>
      <c r="AM45" s="185"/>
      <c r="AN45" s="185"/>
      <c r="AO45" s="185"/>
      <c r="AP45" s="185"/>
      <c r="AQ45" s="185"/>
      <c r="AR45" s="185"/>
      <c r="AS45" s="185"/>
      <c r="AT45" s="185"/>
      <c r="AU45" s="185"/>
      <c r="AV45" s="185"/>
      <c r="AW45" s="185"/>
      <c r="AX45" s="185"/>
      <c r="AY45" s="185"/>
      <c r="AZ45" s="185"/>
      <c r="BA45" s="185"/>
      <c r="BB45" s="185"/>
      <c r="BC45" s="185"/>
      <c r="BD45" s="185"/>
      <c r="BE45" s="185"/>
      <c r="BF45" s="185"/>
      <c r="BG45" s="185"/>
      <c r="BH45" s="185"/>
      <c r="BI45" s="185"/>
      <c r="BJ45" s="185"/>
      <c r="BK45" s="185"/>
      <c r="BL45" s="185"/>
      <c r="BM45" s="185"/>
      <c r="BN45" s="185"/>
      <c r="BO45" s="185"/>
      <c r="BP45" s="185"/>
      <c r="BQ45" s="185"/>
      <c r="BR45" s="185"/>
      <c r="BS45" s="185"/>
      <c r="BT45" s="185"/>
      <c r="BU45" s="185"/>
      <c r="BV45" s="185"/>
      <c r="BW45" s="185"/>
      <c r="BX45" s="185"/>
      <c r="BY45" s="185"/>
      <c r="BZ45" s="185"/>
      <c r="CA45" s="185"/>
      <c r="CB45" s="185"/>
      <c r="CC45" s="185"/>
      <c r="CD45" s="185"/>
      <c r="CE45" s="185"/>
      <c r="CF45" s="185"/>
      <c r="CG45" s="185"/>
      <c r="CH45" s="185"/>
      <c r="CI45" s="185"/>
      <c r="CJ45" s="185"/>
      <c r="CK45" s="185"/>
      <c r="CL45" s="185"/>
      <c r="CM45" s="185"/>
      <c r="CN45" s="185"/>
      <c r="CO45" s="185"/>
      <c r="CP45" s="185"/>
      <c r="CQ45" s="185"/>
      <c r="CR45" s="185"/>
      <c r="CS45" s="185"/>
      <c r="CT45" s="185"/>
      <c r="CU45" s="185"/>
      <c r="CV45" s="185"/>
      <c r="CW45" s="185"/>
      <c r="CX45" s="185"/>
      <c r="CY45" s="185"/>
      <c r="CZ45" s="185"/>
      <c r="DA45" s="185"/>
      <c r="DB45" s="185"/>
      <c r="DC45" s="185"/>
      <c r="DD45" s="185"/>
      <c r="DE45" s="185"/>
      <c r="DF45" s="185"/>
      <c r="DG45" s="185"/>
      <c r="DH45" s="185"/>
      <c r="DI45" s="185"/>
      <c r="DJ45" s="185"/>
      <c r="DK45" s="185"/>
      <c r="DL45" s="185"/>
      <c r="DM45" s="185"/>
      <c r="DN45" s="185"/>
      <c r="DO45" s="185"/>
      <c r="DP45" s="185"/>
      <c r="DQ45" s="185"/>
      <c r="DR45" s="185"/>
      <c r="DS45" s="185"/>
      <c r="DT45" s="185"/>
      <c r="DU45" s="185"/>
      <c r="DV45" s="185"/>
      <c r="DW45" s="185"/>
      <c r="DX45" s="185"/>
      <c r="DY45" s="185"/>
      <c r="DZ45" s="185"/>
      <c r="EA45" s="185"/>
      <c r="EB45" s="185"/>
      <c r="EC45" s="185"/>
      <c r="ED45" s="185"/>
      <c r="EE45" s="185"/>
      <c r="EF45" s="185"/>
      <c r="EG45" s="185"/>
      <c r="EH45" s="185"/>
      <c r="EI45" s="185"/>
      <c r="EJ45" s="185"/>
      <c r="EK45" s="185"/>
      <c r="EL45" s="185"/>
      <c r="EM45" s="185"/>
      <c r="EN45" s="185"/>
      <c r="EO45" s="185"/>
      <c r="EP45" s="185"/>
      <c r="EQ45" s="185"/>
      <c r="ER45" s="185"/>
      <c r="ES45" s="185"/>
      <c r="ET45" s="185"/>
      <c r="EU45" s="185"/>
      <c r="EV45" s="185"/>
      <c r="EW45" s="185"/>
      <c r="EX45" s="185"/>
      <c r="EY45" s="185"/>
      <c r="EZ45" s="185"/>
      <c r="FA45" s="185"/>
      <c r="FB45" s="185"/>
      <c r="FC45" s="185"/>
    </row>
    <row r="46" spans="2:159" ht="24.6">
      <c r="B46" s="158" t="s">
        <v>1104</v>
      </c>
      <c r="C46" s="159"/>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185"/>
      <c r="BN46" s="185"/>
      <c r="BO46" s="185"/>
      <c r="BP46" s="185"/>
      <c r="BQ46" s="185"/>
      <c r="BR46" s="185"/>
      <c r="BS46" s="185"/>
      <c r="BT46" s="185"/>
      <c r="BU46" s="185"/>
      <c r="BV46" s="185"/>
      <c r="BW46" s="185"/>
      <c r="BX46" s="185"/>
      <c r="BY46" s="185"/>
      <c r="BZ46" s="185"/>
      <c r="CA46" s="185"/>
      <c r="CB46" s="185"/>
      <c r="CC46" s="185"/>
      <c r="CD46" s="185"/>
      <c r="CE46" s="185"/>
      <c r="CF46" s="185"/>
      <c r="CG46" s="185"/>
      <c r="CH46" s="185"/>
      <c r="CI46" s="185"/>
      <c r="CJ46" s="185"/>
      <c r="CK46" s="185"/>
      <c r="CL46" s="185"/>
      <c r="CM46" s="185"/>
      <c r="CN46" s="185"/>
      <c r="CO46" s="185"/>
      <c r="CP46" s="185"/>
      <c r="CQ46" s="185"/>
      <c r="CR46" s="185"/>
      <c r="CS46" s="185"/>
      <c r="CT46" s="185"/>
      <c r="CU46" s="185"/>
      <c r="CV46" s="185"/>
      <c r="CW46" s="185"/>
      <c r="CX46" s="185"/>
      <c r="CY46" s="185"/>
      <c r="CZ46" s="185"/>
      <c r="DA46" s="185"/>
      <c r="DB46" s="185"/>
      <c r="DC46" s="185"/>
      <c r="DD46" s="185"/>
      <c r="DE46" s="185"/>
      <c r="DF46" s="185"/>
      <c r="DG46" s="185"/>
      <c r="DH46" s="185"/>
      <c r="DI46" s="185"/>
      <c r="DJ46" s="185"/>
      <c r="DK46" s="185"/>
      <c r="DL46" s="185"/>
      <c r="DM46" s="185"/>
      <c r="DN46" s="185"/>
      <c r="DO46" s="185"/>
      <c r="DP46" s="185"/>
      <c r="DQ46" s="185"/>
      <c r="DR46" s="185"/>
      <c r="DS46" s="185"/>
      <c r="DT46" s="185"/>
      <c r="DU46" s="185"/>
      <c r="DV46" s="185"/>
      <c r="DW46" s="185"/>
      <c r="DX46" s="185"/>
      <c r="DY46" s="185"/>
      <c r="DZ46" s="185"/>
      <c r="EA46" s="185"/>
      <c r="EB46" s="185"/>
      <c r="EC46" s="185"/>
      <c r="ED46" s="185"/>
      <c r="EE46" s="185"/>
      <c r="EF46" s="185"/>
      <c r="EG46" s="185"/>
      <c r="EH46" s="185"/>
      <c r="EI46" s="185"/>
      <c r="EJ46" s="185"/>
      <c r="EK46" s="185"/>
      <c r="EL46" s="185"/>
      <c r="EM46" s="185"/>
      <c r="EN46" s="185"/>
      <c r="EO46" s="185"/>
      <c r="EP46" s="185"/>
      <c r="EQ46" s="185"/>
      <c r="ER46" s="185"/>
      <c r="ES46" s="185"/>
      <c r="ET46" s="185"/>
      <c r="EU46" s="185"/>
      <c r="EV46" s="185"/>
      <c r="EW46" s="185"/>
      <c r="EX46" s="185"/>
      <c r="EY46" s="185"/>
      <c r="EZ46" s="185"/>
      <c r="FA46" s="185"/>
      <c r="FB46" s="185"/>
      <c r="FC46" s="185"/>
    </row>
    <row r="47" spans="2:159" ht="17.25" customHeight="1">
      <c r="B47" s="167" t="s">
        <v>1146</v>
      </c>
      <c r="C47" s="159"/>
      <c r="F47" s="159" t="s">
        <v>1131</v>
      </c>
      <c r="G47" s="159"/>
      <c r="H47" s="159"/>
      <c r="AG47" s="185"/>
      <c r="AH47" s="185"/>
      <c r="AI47" s="185"/>
      <c r="AJ47" s="185"/>
      <c r="AK47" s="185"/>
      <c r="AL47" s="185"/>
      <c r="AM47" s="185"/>
      <c r="AN47" s="185"/>
      <c r="AO47" s="185"/>
      <c r="AP47" s="185"/>
      <c r="AQ47" s="185"/>
      <c r="AR47" s="185"/>
      <c r="AS47" s="185"/>
      <c r="AT47" s="185"/>
      <c r="AU47" s="185"/>
      <c r="AV47" s="185"/>
      <c r="AW47" s="185"/>
      <c r="AX47" s="185"/>
      <c r="AY47" s="185"/>
      <c r="AZ47" s="185"/>
      <c r="BA47" s="185"/>
      <c r="BB47" s="185"/>
      <c r="BC47" s="185"/>
      <c r="BD47" s="185"/>
      <c r="BE47" s="185"/>
      <c r="BF47" s="185"/>
      <c r="BG47" s="185"/>
      <c r="BH47" s="185"/>
      <c r="BI47" s="185"/>
      <c r="BJ47" s="185"/>
      <c r="BK47" s="185"/>
      <c r="BL47" s="185"/>
      <c r="BM47" s="185"/>
      <c r="BN47" s="185"/>
      <c r="BO47" s="185"/>
      <c r="BP47" s="185"/>
      <c r="BQ47" s="185"/>
      <c r="BR47" s="185"/>
      <c r="BS47" s="185"/>
      <c r="BT47" s="185"/>
      <c r="BU47" s="185"/>
      <c r="BV47" s="185"/>
      <c r="BW47" s="185"/>
      <c r="BX47" s="185"/>
      <c r="BY47" s="185"/>
      <c r="BZ47" s="185"/>
      <c r="CA47" s="185"/>
      <c r="CB47" s="185"/>
      <c r="CC47" s="185"/>
      <c r="CD47" s="185"/>
      <c r="CE47" s="185"/>
      <c r="CF47" s="185"/>
      <c r="CG47" s="185"/>
      <c r="CH47" s="185"/>
      <c r="CI47" s="185"/>
      <c r="CJ47" s="185"/>
      <c r="CK47" s="185"/>
      <c r="CL47" s="185"/>
      <c r="CM47" s="185"/>
      <c r="CN47" s="185"/>
      <c r="CO47" s="185"/>
      <c r="CP47" s="185"/>
      <c r="CQ47" s="185"/>
      <c r="CR47" s="185"/>
      <c r="CS47" s="185"/>
      <c r="CT47" s="185"/>
      <c r="CU47" s="185"/>
      <c r="CV47" s="185"/>
      <c r="CW47" s="185"/>
      <c r="CX47" s="185"/>
      <c r="CY47" s="185"/>
      <c r="CZ47" s="185"/>
      <c r="DA47" s="185"/>
      <c r="DB47" s="185"/>
      <c r="DC47" s="185"/>
      <c r="DD47" s="185"/>
      <c r="DE47" s="185"/>
      <c r="DF47" s="185"/>
      <c r="DG47" s="185"/>
      <c r="DH47" s="185"/>
      <c r="DI47" s="185"/>
      <c r="DJ47" s="185"/>
      <c r="DK47" s="185"/>
      <c r="DL47" s="185"/>
      <c r="DM47" s="185"/>
      <c r="DN47" s="185"/>
      <c r="DO47" s="185"/>
      <c r="DP47" s="185"/>
      <c r="DQ47" s="185"/>
      <c r="DR47" s="185"/>
      <c r="DS47" s="185"/>
      <c r="DT47" s="185"/>
      <c r="DU47" s="185"/>
      <c r="DV47" s="185"/>
      <c r="DW47" s="185"/>
      <c r="DX47" s="185"/>
      <c r="DY47" s="185"/>
      <c r="DZ47" s="185"/>
      <c r="EA47" s="185"/>
      <c r="EB47" s="185"/>
      <c r="EC47" s="185"/>
      <c r="ED47" s="185"/>
      <c r="EE47" s="185"/>
      <c r="EF47" s="185"/>
      <c r="EG47" s="185"/>
      <c r="EH47" s="185"/>
      <c r="EI47" s="185"/>
      <c r="EJ47" s="185"/>
      <c r="EK47" s="185"/>
      <c r="EL47" s="185"/>
      <c r="EM47" s="185"/>
      <c r="EN47" s="185"/>
      <c r="EO47" s="185"/>
      <c r="EP47" s="185"/>
      <c r="EQ47" s="185"/>
      <c r="ER47" s="185"/>
      <c r="ES47" s="185"/>
      <c r="ET47" s="185"/>
      <c r="EU47" s="185"/>
      <c r="EV47" s="185"/>
      <c r="EW47" s="185"/>
      <c r="EX47" s="185"/>
      <c r="EY47" s="185"/>
      <c r="EZ47" s="185"/>
      <c r="FA47" s="185"/>
      <c r="FB47" s="185"/>
      <c r="FC47" s="185"/>
    </row>
    <row r="48" spans="2:159" ht="17.25" customHeight="1">
      <c r="B48" s="159"/>
      <c r="C48" s="159"/>
      <c r="F48" s="160" t="s">
        <v>1132</v>
      </c>
      <c r="G48" s="159"/>
      <c r="H48" s="159"/>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c r="BV48" s="185"/>
      <c r="BW48" s="185"/>
      <c r="BX48" s="185"/>
      <c r="BY48" s="185"/>
      <c r="BZ48" s="185"/>
      <c r="CA48" s="185"/>
      <c r="CB48" s="185"/>
      <c r="CC48" s="185"/>
      <c r="CD48" s="185"/>
      <c r="CE48" s="185"/>
      <c r="CF48" s="185"/>
      <c r="CG48" s="185"/>
      <c r="CH48" s="185"/>
      <c r="CI48" s="185"/>
      <c r="CJ48" s="185"/>
      <c r="CK48" s="185"/>
      <c r="CL48" s="185"/>
      <c r="CM48" s="185"/>
      <c r="CN48" s="185"/>
      <c r="CO48" s="185"/>
      <c r="CP48" s="185"/>
      <c r="CQ48" s="185"/>
      <c r="CR48" s="185"/>
      <c r="CS48" s="185"/>
      <c r="CT48" s="185"/>
      <c r="CU48" s="185"/>
      <c r="CV48" s="185"/>
      <c r="CW48" s="185"/>
      <c r="CX48" s="185"/>
      <c r="CY48" s="185"/>
      <c r="CZ48" s="185"/>
      <c r="DA48" s="185"/>
      <c r="DB48" s="185"/>
      <c r="DC48" s="185"/>
      <c r="DD48" s="185"/>
      <c r="DE48" s="185"/>
      <c r="DF48" s="185"/>
      <c r="DG48" s="185"/>
      <c r="DH48" s="185"/>
      <c r="DI48" s="185"/>
      <c r="DJ48" s="185"/>
      <c r="DK48" s="185"/>
      <c r="DL48" s="185"/>
      <c r="DM48" s="185"/>
      <c r="DN48" s="185"/>
      <c r="DO48" s="185"/>
      <c r="DP48" s="185"/>
      <c r="DQ48" s="185"/>
      <c r="DR48" s="185"/>
      <c r="DS48" s="185"/>
      <c r="DT48" s="185"/>
      <c r="DU48" s="185"/>
      <c r="DV48" s="185"/>
      <c r="DW48" s="185"/>
      <c r="DX48" s="185"/>
      <c r="DY48" s="185"/>
      <c r="DZ48" s="185"/>
      <c r="EA48" s="185"/>
      <c r="EB48" s="185"/>
      <c r="EC48" s="185"/>
      <c r="ED48" s="185"/>
      <c r="EE48" s="185"/>
      <c r="EF48" s="185"/>
      <c r="EG48" s="185"/>
      <c r="EH48" s="185"/>
      <c r="EI48" s="185"/>
      <c r="EJ48" s="185"/>
      <c r="EK48" s="185"/>
      <c r="EL48" s="185"/>
      <c r="EM48" s="185"/>
      <c r="EN48" s="185"/>
      <c r="EO48" s="185"/>
      <c r="EP48" s="185"/>
      <c r="EQ48" s="185"/>
      <c r="ER48" s="185"/>
      <c r="ES48" s="185"/>
      <c r="ET48" s="185"/>
      <c r="EU48" s="185"/>
      <c r="EV48" s="185"/>
      <c r="EW48" s="185"/>
      <c r="EX48" s="185"/>
      <c r="EY48" s="185"/>
      <c r="EZ48" s="185"/>
      <c r="FA48" s="185"/>
      <c r="FB48" s="185"/>
      <c r="FC48" s="185"/>
    </row>
    <row r="49" spans="2:159" ht="17.25" customHeight="1">
      <c r="B49" s="159"/>
      <c r="C49" s="159"/>
      <c r="F49" s="160" t="s">
        <v>1133</v>
      </c>
      <c r="G49" s="159"/>
      <c r="H49" s="159"/>
      <c r="AG49" s="185"/>
      <c r="AH49" s="185"/>
      <c r="AI49" s="185"/>
      <c r="AJ49" s="185"/>
      <c r="AK49" s="185"/>
      <c r="AL49" s="185"/>
      <c r="AM49" s="185"/>
      <c r="AN49" s="185"/>
      <c r="AO49" s="185"/>
      <c r="AP49" s="185"/>
      <c r="AQ49" s="185"/>
      <c r="AR49" s="185"/>
      <c r="AS49" s="185"/>
      <c r="AT49" s="185"/>
      <c r="AU49" s="185"/>
      <c r="AV49" s="185"/>
      <c r="AW49" s="185"/>
      <c r="AX49" s="185"/>
      <c r="AY49" s="185"/>
      <c r="AZ49" s="185"/>
      <c r="BA49" s="185"/>
      <c r="BB49" s="185"/>
      <c r="BC49" s="185"/>
      <c r="BD49" s="185"/>
      <c r="BE49" s="185"/>
      <c r="BF49" s="185"/>
      <c r="BG49" s="185"/>
      <c r="BH49" s="185"/>
      <c r="BI49" s="185"/>
      <c r="BJ49" s="185"/>
      <c r="BK49" s="185"/>
      <c r="BL49" s="185"/>
      <c r="BM49" s="185"/>
      <c r="BN49" s="185"/>
      <c r="BO49" s="185"/>
      <c r="BP49" s="185"/>
      <c r="BQ49" s="185"/>
      <c r="BR49" s="185"/>
      <c r="BS49" s="185"/>
      <c r="BT49" s="185"/>
      <c r="BU49" s="185"/>
      <c r="BV49" s="185"/>
      <c r="BW49" s="185"/>
      <c r="BX49" s="185"/>
      <c r="BY49" s="185"/>
      <c r="BZ49" s="185"/>
      <c r="CA49" s="185"/>
      <c r="CB49" s="185"/>
      <c r="CC49" s="185"/>
      <c r="CD49" s="185"/>
      <c r="CE49" s="185"/>
      <c r="CF49" s="185"/>
      <c r="CG49" s="185"/>
      <c r="CH49" s="185"/>
      <c r="CI49" s="185"/>
      <c r="CJ49" s="185"/>
      <c r="CK49" s="185"/>
      <c r="CL49" s="185"/>
      <c r="CM49" s="185"/>
      <c r="CN49" s="185"/>
      <c r="CO49" s="185"/>
      <c r="CP49" s="185"/>
      <c r="CQ49" s="185"/>
      <c r="CR49" s="185"/>
      <c r="CS49" s="185"/>
      <c r="CT49" s="185"/>
      <c r="CU49" s="185"/>
      <c r="CV49" s="185"/>
      <c r="CW49" s="185"/>
      <c r="CX49" s="185"/>
      <c r="CY49" s="185"/>
      <c r="CZ49" s="185"/>
      <c r="DA49" s="185"/>
      <c r="DB49" s="185"/>
      <c r="DC49" s="185"/>
      <c r="DD49" s="185"/>
      <c r="DE49" s="185"/>
      <c r="DF49" s="185"/>
      <c r="DG49" s="185"/>
      <c r="DH49" s="185"/>
      <c r="DI49" s="185"/>
      <c r="DJ49" s="185"/>
      <c r="DK49" s="185"/>
      <c r="DL49" s="185"/>
      <c r="DM49" s="185"/>
      <c r="DN49" s="185"/>
      <c r="DO49" s="185"/>
      <c r="DP49" s="185"/>
      <c r="DQ49" s="185"/>
      <c r="DR49" s="185"/>
      <c r="DS49" s="185"/>
      <c r="DT49" s="185"/>
      <c r="DU49" s="185"/>
      <c r="DV49" s="185"/>
      <c r="DW49" s="185"/>
      <c r="DX49" s="185"/>
      <c r="DY49" s="185"/>
      <c r="DZ49" s="185"/>
      <c r="EA49" s="185"/>
      <c r="EB49" s="185"/>
      <c r="EC49" s="185"/>
      <c r="ED49" s="185"/>
      <c r="EE49" s="185"/>
      <c r="EF49" s="185"/>
      <c r="EG49" s="185"/>
      <c r="EH49" s="185"/>
      <c r="EI49" s="185"/>
      <c r="EJ49" s="185"/>
      <c r="EK49" s="185"/>
      <c r="EL49" s="185"/>
      <c r="EM49" s="185"/>
      <c r="EN49" s="185"/>
      <c r="EO49" s="185"/>
      <c r="EP49" s="185"/>
      <c r="EQ49" s="185"/>
      <c r="ER49" s="185"/>
      <c r="ES49" s="185"/>
      <c r="ET49" s="185"/>
      <c r="EU49" s="185"/>
      <c r="EV49" s="185"/>
      <c r="EW49" s="185"/>
      <c r="EX49" s="185"/>
      <c r="EY49" s="185"/>
      <c r="EZ49" s="185"/>
      <c r="FA49" s="185"/>
      <c r="FB49" s="185"/>
      <c r="FC49" s="185"/>
    </row>
    <row r="50" spans="2:159" ht="17.25" customHeight="1">
      <c r="B50" s="159"/>
      <c r="C50" s="159"/>
      <c r="F50" s="160" t="s">
        <v>1134</v>
      </c>
      <c r="G50" s="159"/>
      <c r="H50" s="159"/>
      <c r="AG50" s="185"/>
      <c r="AH50" s="185"/>
      <c r="AI50" s="185"/>
      <c r="AJ50" s="185"/>
      <c r="AK50" s="185"/>
      <c r="AL50" s="185"/>
      <c r="AM50" s="185"/>
      <c r="AN50" s="185"/>
      <c r="AO50" s="185"/>
      <c r="AP50" s="185"/>
      <c r="AQ50" s="185"/>
      <c r="AR50" s="185"/>
      <c r="AS50" s="185"/>
      <c r="AT50" s="185"/>
      <c r="AU50" s="185"/>
      <c r="AV50" s="185"/>
      <c r="AW50" s="185"/>
      <c r="AX50" s="185"/>
      <c r="AY50" s="185"/>
      <c r="AZ50" s="185"/>
      <c r="BA50" s="185"/>
      <c r="BB50" s="185"/>
      <c r="BC50" s="185"/>
      <c r="BD50" s="185"/>
      <c r="BE50" s="185"/>
      <c r="BF50" s="185"/>
      <c r="BG50" s="185"/>
      <c r="BH50" s="185"/>
      <c r="BI50" s="185"/>
      <c r="BJ50" s="185"/>
      <c r="BK50" s="185"/>
      <c r="BL50" s="185"/>
      <c r="BM50" s="185"/>
      <c r="BN50" s="185"/>
      <c r="BO50" s="185"/>
      <c r="BP50" s="185"/>
      <c r="BQ50" s="185"/>
      <c r="BR50" s="185"/>
      <c r="BS50" s="185"/>
      <c r="BT50" s="185"/>
      <c r="BU50" s="185"/>
      <c r="BV50" s="185"/>
      <c r="BW50" s="185"/>
      <c r="BX50" s="185"/>
      <c r="BY50" s="185"/>
      <c r="BZ50" s="185"/>
      <c r="CA50" s="185"/>
      <c r="CB50" s="185"/>
      <c r="CC50" s="185"/>
      <c r="CD50" s="185"/>
      <c r="CE50" s="185"/>
      <c r="CF50" s="185"/>
      <c r="CG50" s="185"/>
      <c r="CH50" s="185"/>
      <c r="CI50" s="185"/>
      <c r="CJ50" s="185"/>
      <c r="CK50" s="185"/>
      <c r="CL50" s="185"/>
      <c r="CM50" s="185"/>
      <c r="CN50" s="185"/>
      <c r="CO50" s="185"/>
      <c r="CP50" s="185"/>
      <c r="CQ50" s="185"/>
      <c r="CR50" s="185"/>
      <c r="CS50" s="185"/>
      <c r="CT50" s="185"/>
      <c r="CU50" s="185"/>
      <c r="CV50" s="185"/>
      <c r="CW50" s="185"/>
      <c r="CX50" s="185"/>
      <c r="CY50" s="185"/>
      <c r="CZ50" s="185"/>
      <c r="DA50" s="185"/>
      <c r="DB50" s="185"/>
      <c r="DC50" s="185"/>
      <c r="DD50" s="185"/>
      <c r="DE50" s="185"/>
      <c r="DF50" s="185"/>
      <c r="DG50" s="185"/>
      <c r="DH50" s="185"/>
      <c r="DI50" s="185"/>
      <c r="DJ50" s="185"/>
      <c r="DK50" s="185"/>
      <c r="DL50" s="185"/>
      <c r="DM50" s="185"/>
      <c r="DN50" s="185"/>
      <c r="DO50" s="185"/>
      <c r="DP50" s="185"/>
      <c r="DQ50" s="185"/>
      <c r="DR50" s="185"/>
      <c r="DS50" s="185"/>
      <c r="DT50" s="185"/>
      <c r="DU50" s="185"/>
      <c r="DV50" s="185"/>
      <c r="DW50" s="185"/>
      <c r="DX50" s="185"/>
      <c r="DY50" s="185"/>
      <c r="DZ50" s="185"/>
      <c r="EA50" s="185"/>
      <c r="EB50" s="185"/>
      <c r="EC50" s="185"/>
      <c r="ED50" s="185"/>
      <c r="EE50" s="185"/>
      <c r="EF50" s="185"/>
      <c r="EG50" s="185"/>
      <c r="EH50" s="185"/>
      <c r="EI50" s="185"/>
      <c r="EJ50" s="185"/>
      <c r="EK50" s="185"/>
      <c r="EL50" s="185"/>
      <c r="EM50" s="185"/>
      <c r="EN50" s="185"/>
      <c r="EO50" s="185"/>
      <c r="EP50" s="185"/>
      <c r="EQ50" s="185"/>
      <c r="ER50" s="185"/>
      <c r="ES50" s="185"/>
      <c r="ET50" s="185"/>
      <c r="EU50" s="185"/>
      <c r="EV50" s="185"/>
      <c r="EW50" s="185"/>
      <c r="EX50" s="185"/>
      <c r="EY50" s="185"/>
      <c r="EZ50" s="185"/>
      <c r="FA50" s="185"/>
      <c r="FB50" s="185"/>
      <c r="FC50" s="185"/>
    </row>
    <row r="51" spans="2:159" ht="17.25" customHeight="1">
      <c r="B51" s="159"/>
      <c r="C51" s="159"/>
      <c r="F51" s="159"/>
      <c r="G51" s="159" t="s">
        <v>1135</v>
      </c>
      <c r="H51" s="159"/>
      <c r="AG51" s="185"/>
      <c r="AH51" s="185"/>
      <c r="AI51" s="185"/>
      <c r="AJ51" s="185"/>
      <c r="AK51" s="185"/>
      <c r="AL51" s="185"/>
      <c r="AM51" s="185"/>
      <c r="AN51" s="185"/>
      <c r="AO51" s="185"/>
      <c r="AP51" s="185"/>
      <c r="AQ51" s="185"/>
      <c r="AR51" s="185"/>
      <c r="AS51" s="185"/>
      <c r="AT51" s="185"/>
      <c r="AU51" s="185"/>
      <c r="AV51" s="185"/>
      <c r="AW51" s="185"/>
      <c r="AX51" s="185"/>
      <c r="AY51" s="185"/>
      <c r="AZ51" s="185"/>
      <c r="BA51" s="185"/>
      <c r="BB51" s="185"/>
      <c r="BC51" s="185"/>
      <c r="BD51" s="185"/>
      <c r="BE51" s="185"/>
      <c r="BF51" s="185"/>
      <c r="BG51" s="185"/>
      <c r="BH51" s="185"/>
      <c r="BI51" s="185"/>
      <c r="BJ51" s="185"/>
      <c r="BK51" s="185"/>
      <c r="BL51" s="185"/>
      <c r="BM51" s="185"/>
      <c r="BN51" s="185"/>
      <c r="BO51" s="185"/>
      <c r="BP51" s="185"/>
      <c r="BQ51" s="185"/>
      <c r="BR51" s="185"/>
      <c r="BS51" s="185"/>
      <c r="BT51" s="185"/>
      <c r="BU51" s="185"/>
      <c r="BV51" s="185"/>
      <c r="BW51" s="185"/>
      <c r="BX51" s="185"/>
      <c r="BY51" s="185"/>
      <c r="BZ51" s="185"/>
      <c r="CA51" s="185"/>
      <c r="CB51" s="185"/>
      <c r="CC51" s="185"/>
      <c r="CD51" s="185"/>
      <c r="CE51" s="185"/>
      <c r="CF51" s="185"/>
      <c r="CG51" s="185"/>
      <c r="CH51" s="185"/>
      <c r="CI51" s="185"/>
      <c r="CJ51" s="185"/>
      <c r="CK51" s="185"/>
      <c r="CL51" s="185"/>
      <c r="CM51" s="185"/>
      <c r="CN51" s="185"/>
      <c r="CO51" s="185"/>
      <c r="CP51" s="185"/>
      <c r="CQ51" s="185"/>
      <c r="CR51" s="185"/>
      <c r="CS51" s="185"/>
      <c r="CT51" s="185"/>
      <c r="CU51" s="185"/>
      <c r="CV51" s="185"/>
      <c r="CW51" s="185"/>
      <c r="CX51" s="185"/>
      <c r="CY51" s="185"/>
      <c r="CZ51" s="185"/>
      <c r="DA51" s="185"/>
      <c r="DB51" s="185"/>
      <c r="DC51" s="185"/>
      <c r="DD51" s="185"/>
      <c r="DE51" s="185"/>
      <c r="DF51" s="185"/>
      <c r="DG51" s="185"/>
      <c r="DH51" s="185"/>
      <c r="DI51" s="185"/>
      <c r="DJ51" s="185"/>
      <c r="DK51" s="185"/>
      <c r="DL51" s="185"/>
      <c r="DM51" s="185"/>
      <c r="DN51" s="185"/>
      <c r="DO51" s="185"/>
      <c r="DP51" s="185"/>
      <c r="DQ51" s="185"/>
      <c r="DR51" s="185"/>
      <c r="DS51" s="185"/>
      <c r="DT51" s="185"/>
      <c r="DU51" s="185"/>
      <c r="DV51" s="185"/>
      <c r="DW51" s="185"/>
      <c r="DX51" s="185"/>
      <c r="DY51" s="185"/>
      <c r="DZ51" s="185"/>
      <c r="EA51" s="185"/>
      <c r="EB51" s="185"/>
      <c r="EC51" s="185"/>
      <c r="ED51" s="185"/>
      <c r="EE51" s="185"/>
      <c r="EF51" s="185"/>
      <c r="EG51" s="185"/>
      <c r="EH51" s="185"/>
      <c r="EI51" s="185"/>
      <c r="EJ51" s="185"/>
      <c r="EK51" s="185"/>
      <c r="EL51" s="185"/>
      <c r="EM51" s="185"/>
      <c r="EN51" s="185"/>
      <c r="EO51" s="185"/>
      <c r="EP51" s="185"/>
      <c r="EQ51" s="185"/>
      <c r="ER51" s="185"/>
      <c r="ES51" s="185"/>
      <c r="ET51" s="185"/>
      <c r="EU51" s="185"/>
      <c r="EV51" s="185"/>
      <c r="EW51" s="185"/>
      <c r="EX51" s="185"/>
      <c r="EY51" s="185"/>
      <c r="EZ51" s="185"/>
      <c r="FA51" s="185"/>
      <c r="FB51" s="185"/>
      <c r="FC51" s="185"/>
    </row>
    <row r="52" spans="2:159" ht="17.25" customHeight="1">
      <c r="B52" s="159"/>
      <c r="C52" s="159"/>
      <c r="F52" s="159"/>
      <c r="G52" s="159" t="s">
        <v>1136</v>
      </c>
      <c r="H52" s="159"/>
      <c r="AG52" s="185"/>
      <c r="AH52" s="185"/>
      <c r="AI52" s="185"/>
      <c r="AJ52" s="185"/>
      <c r="AK52" s="185"/>
      <c r="AL52" s="185"/>
      <c r="AM52" s="185"/>
      <c r="AN52" s="185"/>
      <c r="AO52" s="185"/>
      <c r="AP52" s="185"/>
      <c r="AQ52" s="185"/>
      <c r="AR52" s="185"/>
      <c r="AS52" s="185"/>
      <c r="AT52" s="185"/>
      <c r="AU52" s="185"/>
      <c r="AV52" s="185"/>
      <c r="AW52" s="185"/>
      <c r="AX52" s="185"/>
      <c r="AY52" s="185"/>
      <c r="AZ52" s="185"/>
      <c r="BA52" s="185"/>
      <c r="BB52" s="185"/>
      <c r="BC52" s="185"/>
      <c r="BD52" s="185"/>
      <c r="BE52" s="185"/>
      <c r="BF52" s="185"/>
      <c r="BG52" s="185"/>
      <c r="BH52" s="185"/>
      <c r="BI52" s="185"/>
      <c r="BJ52" s="185"/>
      <c r="BK52" s="185"/>
      <c r="BL52" s="185"/>
      <c r="BM52" s="185"/>
      <c r="BN52" s="185"/>
      <c r="BO52" s="185"/>
      <c r="BP52" s="185"/>
      <c r="BQ52" s="185"/>
      <c r="BR52" s="185"/>
      <c r="BS52" s="185"/>
      <c r="BT52" s="185"/>
      <c r="BU52" s="185"/>
      <c r="BV52" s="185"/>
      <c r="BW52" s="185"/>
      <c r="BX52" s="185"/>
      <c r="BY52" s="185"/>
      <c r="BZ52" s="185"/>
      <c r="CA52" s="185"/>
      <c r="CB52" s="185"/>
      <c r="CC52" s="185"/>
      <c r="CD52" s="185"/>
      <c r="CE52" s="185"/>
      <c r="CF52" s="185"/>
      <c r="CG52" s="185"/>
      <c r="CH52" s="185"/>
      <c r="CI52" s="185"/>
      <c r="CJ52" s="185"/>
      <c r="CK52" s="185"/>
      <c r="CL52" s="185"/>
      <c r="CM52" s="185"/>
      <c r="CN52" s="185"/>
      <c r="CO52" s="185"/>
      <c r="CP52" s="185"/>
      <c r="CQ52" s="185"/>
      <c r="CR52" s="185"/>
      <c r="CS52" s="185"/>
      <c r="CT52" s="185"/>
      <c r="CU52" s="185"/>
      <c r="CV52" s="185"/>
      <c r="CW52" s="185"/>
      <c r="CX52" s="185"/>
      <c r="CY52" s="185"/>
      <c r="CZ52" s="185"/>
      <c r="DA52" s="185"/>
      <c r="DB52" s="185"/>
      <c r="DC52" s="185"/>
      <c r="DD52" s="185"/>
      <c r="DE52" s="185"/>
      <c r="DF52" s="185"/>
      <c r="DG52" s="185"/>
      <c r="DH52" s="185"/>
      <c r="DI52" s="185"/>
      <c r="DJ52" s="185"/>
      <c r="DK52" s="185"/>
      <c r="DL52" s="185"/>
      <c r="DM52" s="185"/>
      <c r="DN52" s="185"/>
      <c r="DO52" s="185"/>
      <c r="DP52" s="185"/>
      <c r="DQ52" s="185"/>
      <c r="DR52" s="185"/>
      <c r="DS52" s="185"/>
      <c r="DT52" s="185"/>
      <c r="DU52" s="185"/>
      <c r="DV52" s="185"/>
      <c r="DW52" s="185"/>
      <c r="DX52" s="185"/>
      <c r="DY52" s="185"/>
      <c r="DZ52" s="185"/>
      <c r="EA52" s="185"/>
      <c r="EB52" s="185"/>
      <c r="EC52" s="185"/>
      <c r="ED52" s="185"/>
      <c r="EE52" s="185"/>
      <c r="EF52" s="185"/>
      <c r="EG52" s="185"/>
      <c r="EH52" s="185"/>
      <c r="EI52" s="185"/>
      <c r="EJ52" s="185"/>
      <c r="EK52" s="185"/>
      <c r="EL52" s="185"/>
      <c r="EM52" s="185"/>
      <c r="EN52" s="185"/>
      <c r="EO52" s="185"/>
      <c r="EP52" s="185"/>
      <c r="EQ52" s="185"/>
      <c r="ER52" s="185"/>
      <c r="ES52" s="185"/>
      <c r="ET52" s="185"/>
      <c r="EU52" s="185"/>
      <c r="EV52" s="185"/>
      <c r="EW52" s="185"/>
      <c r="EX52" s="185"/>
      <c r="EY52" s="185"/>
      <c r="EZ52" s="185"/>
      <c r="FA52" s="185"/>
      <c r="FB52" s="185"/>
      <c r="FC52" s="185"/>
    </row>
    <row r="53" spans="2:159" ht="17.25" customHeight="1">
      <c r="B53" s="159"/>
      <c r="C53" s="159"/>
      <c r="F53" s="159"/>
      <c r="G53" s="159"/>
      <c r="H53" s="159"/>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5"/>
      <c r="BD53" s="185"/>
      <c r="BE53" s="185"/>
      <c r="BF53" s="185"/>
      <c r="BG53" s="185"/>
      <c r="BH53" s="185"/>
      <c r="BI53" s="185"/>
      <c r="BJ53" s="185"/>
      <c r="BK53" s="185"/>
      <c r="BL53" s="185"/>
      <c r="BM53" s="185"/>
      <c r="BN53" s="185"/>
      <c r="BO53" s="185"/>
      <c r="BP53" s="185"/>
      <c r="BQ53" s="185"/>
      <c r="BR53" s="185"/>
      <c r="BS53" s="185"/>
      <c r="BT53" s="185"/>
      <c r="BU53" s="185"/>
      <c r="BV53" s="185"/>
      <c r="BW53" s="185"/>
      <c r="BX53" s="185"/>
      <c r="BY53" s="185"/>
      <c r="BZ53" s="185"/>
      <c r="CA53" s="185"/>
      <c r="CB53" s="185"/>
      <c r="CC53" s="185"/>
      <c r="CD53" s="185"/>
      <c r="CE53" s="185"/>
      <c r="CF53" s="185"/>
      <c r="CG53" s="185"/>
      <c r="CH53" s="185"/>
      <c r="CI53" s="185"/>
      <c r="CJ53" s="185"/>
      <c r="CK53" s="185"/>
      <c r="CL53" s="185"/>
      <c r="CM53" s="185"/>
      <c r="CN53" s="185"/>
      <c r="CO53" s="185"/>
      <c r="CP53" s="185"/>
      <c r="CQ53" s="185"/>
      <c r="CR53" s="185"/>
      <c r="CS53" s="185"/>
      <c r="CT53" s="185"/>
      <c r="CU53" s="185"/>
      <c r="CV53" s="185"/>
      <c r="CW53" s="185"/>
      <c r="CX53" s="185"/>
      <c r="CY53" s="185"/>
      <c r="CZ53" s="185"/>
      <c r="DA53" s="185"/>
      <c r="DB53" s="185"/>
      <c r="DC53" s="185"/>
      <c r="DD53" s="185"/>
      <c r="DE53" s="185"/>
      <c r="DF53" s="185"/>
      <c r="DG53" s="185"/>
      <c r="DH53" s="185"/>
      <c r="DI53" s="185"/>
      <c r="DJ53" s="185"/>
      <c r="DK53" s="185"/>
      <c r="DL53" s="185"/>
      <c r="DM53" s="185"/>
      <c r="DN53" s="185"/>
      <c r="DO53" s="185"/>
      <c r="DP53" s="185"/>
      <c r="DQ53" s="185"/>
      <c r="DR53" s="185"/>
      <c r="DS53" s="185"/>
      <c r="DT53" s="185"/>
      <c r="DU53" s="185"/>
      <c r="DV53" s="185"/>
      <c r="DW53" s="185"/>
      <c r="DX53" s="185"/>
      <c r="DY53" s="185"/>
      <c r="DZ53" s="185"/>
      <c r="EA53" s="185"/>
      <c r="EB53" s="185"/>
      <c r="EC53" s="185"/>
      <c r="ED53" s="185"/>
      <c r="EE53" s="185"/>
      <c r="EF53" s="185"/>
      <c r="EG53" s="185"/>
      <c r="EH53" s="185"/>
      <c r="EI53" s="185"/>
      <c r="EJ53" s="185"/>
      <c r="EK53" s="185"/>
      <c r="EL53" s="185"/>
      <c r="EM53" s="185"/>
      <c r="EN53" s="185"/>
      <c r="EO53" s="185"/>
      <c r="EP53" s="185"/>
      <c r="EQ53" s="185"/>
      <c r="ER53" s="185"/>
      <c r="ES53" s="185"/>
      <c r="ET53" s="185"/>
      <c r="EU53" s="185"/>
      <c r="EV53" s="185"/>
      <c r="EW53" s="185"/>
      <c r="EX53" s="185"/>
      <c r="EY53" s="185"/>
      <c r="EZ53" s="185"/>
      <c r="FA53" s="185"/>
      <c r="FB53" s="185"/>
      <c r="FC53" s="185"/>
    </row>
    <row r="54" spans="2:159" ht="17.25" customHeight="1">
      <c r="B54" s="167" t="s">
        <v>1145</v>
      </c>
      <c r="C54" s="159"/>
      <c r="F54" s="159" t="s">
        <v>1137</v>
      </c>
      <c r="G54" s="159"/>
      <c r="H54" s="159"/>
      <c r="AG54" s="185"/>
      <c r="AH54" s="185"/>
      <c r="AI54" s="185"/>
      <c r="AJ54" s="185"/>
      <c r="AK54" s="185"/>
      <c r="AL54" s="185"/>
      <c r="AM54" s="185"/>
      <c r="AN54" s="185"/>
      <c r="AO54" s="185"/>
      <c r="AP54" s="185"/>
      <c r="AQ54" s="185"/>
      <c r="AR54" s="185"/>
      <c r="AS54" s="185"/>
      <c r="AT54" s="185"/>
      <c r="AU54" s="185"/>
      <c r="AV54" s="185"/>
      <c r="AW54" s="185"/>
      <c r="AX54" s="185"/>
      <c r="AY54" s="185"/>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5"/>
      <c r="BZ54" s="185"/>
      <c r="CA54" s="185"/>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5"/>
      <c r="DB54" s="185"/>
      <c r="DC54" s="185"/>
      <c r="DD54" s="185"/>
      <c r="DE54" s="185"/>
      <c r="DF54" s="185"/>
      <c r="DG54" s="185"/>
      <c r="DH54" s="185"/>
      <c r="DI54" s="185"/>
      <c r="DJ54" s="185"/>
      <c r="DK54" s="185"/>
      <c r="DL54" s="185"/>
      <c r="DM54" s="185"/>
      <c r="DN54" s="185"/>
      <c r="DO54" s="185"/>
      <c r="DP54" s="185"/>
      <c r="DQ54" s="185"/>
      <c r="DR54" s="185"/>
      <c r="DS54" s="185"/>
      <c r="DT54" s="185"/>
      <c r="DU54" s="185"/>
      <c r="DV54" s="185"/>
      <c r="DW54" s="185"/>
      <c r="DX54" s="185"/>
      <c r="DY54" s="185"/>
      <c r="DZ54" s="185"/>
      <c r="EA54" s="185"/>
      <c r="EB54" s="185"/>
      <c r="EC54" s="185"/>
      <c r="ED54" s="185"/>
      <c r="EE54" s="185"/>
      <c r="EF54" s="185"/>
      <c r="EG54" s="185"/>
      <c r="EH54" s="185"/>
      <c r="EI54" s="185"/>
      <c r="EJ54" s="185"/>
      <c r="EK54" s="185"/>
      <c r="EL54" s="185"/>
      <c r="EM54" s="185"/>
      <c r="EN54" s="185"/>
      <c r="EO54" s="185"/>
      <c r="EP54" s="185"/>
      <c r="EQ54" s="185"/>
      <c r="ER54" s="185"/>
      <c r="ES54" s="185"/>
      <c r="ET54" s="185"/>
      <c r="EU54" s="185"/>
      <c r="EV54" s="185"/>
      <c r="EW54" s="185"/>
      <c r="EX54" s="185"/>
      <c r="EY54" s="185"/>
      <c r="EZ54" s="185"/>
      <c r="FA54" s="185"/>
      <c r="FB54" s="185"/>
      <c r="FC54" s="185"/>
    </row>
    <row r="55" spans="2:159" ht="17.25" customHeight="1">
      <c r="B55" s="159"/>
      <c r="C55" s="159"/>
      <c r="F55" s="159" t="s">
        <v>1138</v>
      </c>
      <c r="G55" s="159"/>
      <c r="H55" s="159"/>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c r="BM55" s="185"/>
      <c r="BN55" s="185"/>
      <c r="BO55" s="185"/>
      <c r="BP55" s="185"/>
      <c r="BQ55" s="185"/>
      <c r="BR55" s="185"/>
      <c r="BS55" s="185"/>
      <c r="BT55" s="185"/>
      <c r="BU55" s="185"/>
      <c r="BV55" s="185"/>
      <c r="BW55" s="185"/>
      <c r="BX55" s="185"/>
      <c r="BY55" s="185"/>
      <c r="BZ55" s="185"/>
      <c r="CA55" s="185"/>
      <c r="CB55" s="185"/>
      <c r="CC55" s="185"/>
      <c r="CD55" s="185"/>
      <c r="CE55" s="185"/>
      <c r="CF55" s="185"/>
      <c r="CG55" s="185"/>
      <c r="CH55" s="185"/>
      <c r="CI55" s="185"/>
      <c r="CJ55" s="185"/>
      <c r="CK55" s="185"/>
      <c r="CL55" s="185"/>
      <c r="CM55" s="185"/>
      <c r="CN55" s="185"/>
      <c r="CO55" s="185"/>
      <c r="CP55" s="185"/>
      <c r="CQ55" s="185"/>
      <c r="CR55" s="185"/>
      <c r="CS55" s="185"/>
      <c r="CT55" s="185"/>
      <c r="CU55" s="185"/>
      <c r="CV55" s="185"/>
      <c r="CW55" s="185"/>
      <c r="CX55" s="185"/>
      <c r="CY55" s="185"/>
      <c r="CZ55" s="185"/>
      <c r="DA55" s="185"/>
      <c r="DB55" s="185"/>
      <c r="DC55" s="185"/>
      <c r="DD55" s="185"/>
      <c r="DE55" s="185"/>
      <c r="DF55" s="185"/>
      <c r="DG55" s="185"/>
      <c r="DH55" s="185"/>
      <c r="DI55" s="185"/>
      <c r="DJ55" s="185"/>
      <c r="DK55" s="185"/>
      <c r="DL55" s="185"/>
      <c r="DM55" s="185"/>
      <c r="DN55" s="185"/>
      <c r="DO55" s="185"/>
      <c r="DP55" s="185"/>
      <c r="DQ55" s="185"/>
      <c r="DR55" s="185"/>
      <c r="DS55" s="185"/>
      <c r="DT55" s="185"/>
      <c r="DU55" s="185"/>
      <c r="DV55" s="185"/>
      <c r="DW55" s="185"/>
      <c r="DX55" s="185"/>
      <c r="DY55" s="185"/>
      <c r="DZ55" s="185"/>
      <c r="EA55" s="185"/>
      <c r="EB55" s="185"/>
      <c r="EC55" s="185"/>
      <c r="ED55" s="185"/>
      <c r="EE55" s="185"/>
      <c r="EF55" s="185"/>
      <c r="EG55" s="185"/>
      <c r="EH55" s="185"/>
      <c r="EI55" s="185"/>
      <c r="EJ55" s="185"/>
      <c r="EK55" s="185"/>
      <c r="EL55" s="185"/>
      <c r="EM55" s="185"/>
      <c r="EN55" s="185"/>
      <c r="EO55" s="185"/>
      <c r="EP55" s="185"/>
      <c r="EQ55" s="185"/>
      <c r="ER55" s="185"/>
      <c r="ES55" s="185"/>
      <c r="ET55" s="185"/>
      <c r="EU55" s="185"/>
      <c r="EV55" s="185"/>
      <c r="EW55" s="185"/>
      <c r="EX55" s="185"/>
      <c r="EY55" s="185"/>
      <c r="EZ55" s="185"/>
      <c r="FA55" s="185"/>
      <c r="FB55" s="185"/>
      <c r="FC55" s="185"/>
    </row>
    <row r="56" spans="2:159" ht="17.25" customHeight="1">
      <c r="B56" s="159"/>
      <c r="C56" s="159"/>
      <c r="F56" s="159" t="s">
        <v>1139</v>
      </c>
      <c r="G56" s="159"/>
      <c r="H56" s="159"/>
      <c r="AG56" s="185"/>
      <c r="AH56" s="185"/>
      <c r="AI56" s="185"/>
      <c r="AJ56" s="185"/>
      <c r="AK56" s="185"/>
      <c r="AL56" s="185"/>
      <c r="AM56" s="185"/>
      <c r="AN56" s="185"/>
      <c r="AO56" s="185"/>
      <c r="AP56" s="185"/>
      <c r="AQ56" s="185"/>
      <c r="AR56" s="185"/>
      <c r="AS56" s="185"/>
      <c r="AT56" s="185"/>
      <c r="AU56" s="185"/>
      <c r="AV56" s="185"/>
      <c r="AW56" s="185"/>
      <c r="AX56" s="185"/>
      <c r="AY56" s="185"/>
      <c r="AZ56" s="185"/>
      <c r="BA56" s="185"/>
      <c r="BB56" s="185"/>
      <c r="BC56" s="185"/>
      <c r="BD56" s="185"/>
      <c r="BE56" s="185"/>
      <c r="BF56" s="185"/>
      <c r="BG56" s="185"/>
      <c r="BH56" s="185"/>
      <c r="BI56" s="185"/>
      <c r="BJ56" s="185"/>
      <c r="BK56" s="185"/>
      <c r="BL56" s="185"/>
      <c r="BM56" s="185"/>
      <c r="BN56" s="185"/>
      <c r="BO56" s="185"/>
      <c r="BP56" s="185"/>
      <c r="BQ56" s="185"/>
      <c r="BR56" s="185"/>
      <c r="BS56" s="185"/>
      <c r="BT56" s="185"/>
      <c r="BU56" s="185"/>
      <c r="BV56" s="185"/>
      <c r="BW56" s="185"/>
      <c r="BX56" s="185"/>
      <c r="BY56" s="185"/>
      <c r="BZ56" s="185"/>
      <c r="CA56" s="185"/>
      <c r="CB56" s="185"/>
      <c r="CC56" s="185"/>
      <c r="CD56" s="185"/>
      <c r="CE56" s="185"/>
      <c r="CF56" s="185"/>
      <c r="CG56" s="185"/>
      <c r="CH56" s="185"/>
      <c r="CI56" s="185"/>
      <c r="CJ56" s="185"/>
      <c r="CK56" s="185"/>
      <c r="CL56" s="185"/>
      <c r="CM56" s="185"/>
      <c r="CN56" s="185"/>
      <c r="CO56" s="185"/>
      <c r="CP56" s="185"/>
      <c r="CQ56" s="185"/>
      <c r="CR56" s="185"/>
      <c r="CS56" s="185"/>
      <c r="CT56" s="185"/>
      <c r="CU56" s="185"/>
      <c r="CV56" s="185"/>
      <c r="CW56" s="185"/>
      <c r="CX56" s="185"/>
      <c r="CY56" s="185"/>
      <c r="CZ56" s="185"/>
      <c r="DA56" s="185"/>
      <c r="DB56" s="185"/>
      <c r="DC56" s="185"/>
      <c r="DD56" s="185"/>
      <c r="DE56" s="185"/>
      <c r="DF56" s="185"/>
      <c r="DG56" s="185"/>
      <c r="DH56" s="185"/>
      <c r="DI56" s="185"/>
      <c r="DJ56" s="185"/>
      <c r="DK56" s="185"/>
      <c r="DL56" s="185"/>
      <c r="DM56" s="185"/>
      <c r="DN56" s="185"/>
      <c r="DO56" s="185"/>
      <c r="DP56" s="185"/>
      <c r="DQ56" s="185"/>
      <c r="DR56" s="185"/>
      <c r="DS56" s="185"/>
      <c r="DT56" s="185"/>
      <c r="DU56" s="185"/>
      <c r="DV56" s="185"/>
      <c r="DW56" s="185"/>
      <c r="DX56" s="185"/>
      <c r="DY56" s="185"/>
      <c r="DZ56" s="185"/>
      <c r="EA56" s="185"/>
      <c r="EB56" s="185"/>
      <c r="EC56" s="185"/>
      <c r="ED56" s="185"/>
      <c r="EE56" s="185"/>
      <c r="EF56" s="185"/>
      <c r="EG56" s="185"/>
      <c r="EH56" s="185"/>
      <c r="EI56" s="185"/>
      <c r="EJ56" s="185"/>
      <c r="EK56" s="185"/>
      <c r="EL56" s="185"/>
      <c r="EM56" s="185"/>
      <c r="EN56" s="185"/>
      <c r="EO56" s="185"/>
      <c r="EP56" s="185"/>
      <c r="EQ56" s="185"/>
      <c r="ER56" s="185"/>
      <c r="ES56" s="185"/>
      <c r="ET56" s="185"/>
      <c r="EU56" s="185"/>
      <c r="EV56" s="185"/>
      <c r="EW56" s="185"/>
      <c r="EX56" s="185"/>
      <c r="EY56" s="185"/>
      <c r="EZ56" s="185"/>
      <c r="FA56" s="185"/>
      <c r="FB56" s="185"/>
      <c r="FC56" s="185"/>
    </row>
    <row r="57" spans="2:159" ht="17.25" customHeight="1">
      <c r="B57" s="159"/>
      <c r="C57" s="159"/>
      <c r="F57" s="159" t="s">
        <v>1140</v>
      </c>
      <c r="G57" s="159"/>
      <c r="H57" s="159"/>
      <c r="AG57" s="185"/>
      <c r="AH57" s="185"/>
      <c r="AI57" s="185"/>
      <c r="AJ57" s="185"/>
      <c r="AK57" s="185"/>
      <c r="AL57" s="185"/>
      <c r="AM57" s="185"/>
      <c r="AN57" s="185"/>
      <c r="AO57" s="185"/>
      <c r="AP57" s="185"/>
      <c r="AQ57" s="185"/>
      <c r="AR57" s="185"/>
      <c r="AS57" s="185"/>
      <c r="AT57" s="185"/>
      <c r="AU57" s="185"/>
      <c r="AV57" s="185"/>
      <c r="AW57" s="185"/>
      <c r="AX57" s="185"/>
      <c r="AY57" s="185"/>
      <c r="AZ57" s="185"/>
      <c r="BA57" s="185"/>
      <c r="BB57" s="185"/>
      <c r="BC57" s="185"/>
      <c r="BD57" s="185"/>
      <c r="BE57" s="185"/>
      <c r="BF57" s="185"/>
      <c r="BG57" s="185"/>
      <c r="BH57" s="185"/>
      <c r="BI57" s="185"/>
      <c r="BJ57" s="185"/>
      <c r="BK57" s="185"/>
      <c r="BL57" s="185"/>
      <c r="BM57" s="185"/>
      <c r="BN57" s="185"/>
      <c r="BO57" s="185"/>
      <c r="BP57" s="185"/>
      <c r="BQ57" s="185"/>
      <c r="BR57" s="185"/>
      <c r="BS57" s="185"/>
      <c r="BT57" s="185"/>
      <c r="BU57" s="185"/>
      <c r="BV57" s="185"/>
      <c r="BW57" s="185"/>
      <c r="BX57" s="185"/>
      <c r="BY57" s="185"/>
      <c r="BZ57" s="185"/>
      <c r="CA57" s="185"/>
      <c r="CB57" s="185"/>
      <c r="CC57" s="185"/>
      <c r="CD57" s="185"/>
      <c r="CE57" s="185"/>
      <c r="CF57" s="185"/>
      <c r="CG57" s="185"/>
      <c r="CH57" s="185"/>
      <c r="CI57" s="185"/>
      <c r="CJ57" s="185"/>
      <c r="CK57" s="185"/>
      <c r="CL57" s="185"/>
      <c r="CM57" s="185"/>
      <c r="CN57" s="185"/>
      <c r="CO57" s="185"/>
      <c r="CP57" s="185"/>
      <c r="CQ57" s="185"/>
      <c r="CR57" s="185"/>
      <c r="CS57" s="185"/>
      <c r="CT57" s="185"/>
      <c r="CU57" s="185"/>
      <c r="CV57" s="185"/>
      <c r="CW57" s="185"/>
      <c r="CX57" s="185"/>
      <c r="CY57" s="185"/>
      <c r="CZ57" s="185"/>
      <c r="DA57" s="185"/>
      <c r="DB57" s="185"/>
      <c r="DC57" s="185"/>
      <c r="DD57" s="185"/>
      <c r="DE57" s="185"/>
      <c r="DF57" s="185"/>
      <c r="DG57" s="185"/>
      <c r="DH57" s="185"/>
      <c r="DI57" s="185"/>
      <c r="DJ57" s="185"/>
      <c r="DK57" s="185"/>
      <c r="DL57" s="185"/>
      <c r="DM57" s="185"/>
      <c r="DN57" s="185"/>
      <c r="DO57" s="185"/>
      <c r="DP57" s="185"/>
      <c r="DQ57" s="185"/>
      <c r="DR57" s="185"/>
      <c r="DS57" s="185"/>
      <c r="DT57" s="185"/>
      <c r="DU57" s="185"/>
      <c r="DV57" s="185"/>
      <c r="DW57" s="185"/>
      <c r="DX57" s="185"/>
      <c r="DY57" s="185"/>
      <c r="DZ57" s="185"/>
      <c r="EA57" s="185"/>
      <c r="EB57" s="185"/>
      <c r="EC57" s="185"/>
      <c r="ED57" s="185"/>
      <c r="EE57" s="185"/>
      <c r="EF57" s="185"/>
      <c r="EG57" s="185"/>
      <c r="EH57" s="185"/>
      <c r="EI57" s="185"/>
      <c r="EJ57" s="185"/>
      <c r="EK57" s="185"/>
      <c r="EL57" s="185"/>
      <c r="EM57" s="185"/>
      <c r="EN57" s="185"/>
      <c r="EO57" s="185"/>
      <c r="EP57" s="185"/>
      <c r="EQ57" s="185"/>
      <c r="ER57" s="185"/>
      <c r="ES57" s="185"/>
      <c r="ET57" s="185"/>
      <c r="EU57" s="185"/>
      <c r="EV57" s="185"/>
      <c r="EW57" s="185"/>
      <c r="EX57" s="185"/>
      <c r="EY57" s="185"/>
      <c r="EZ57" s="185"/>
      <c r="FA57" s="185"/>
      <c r="FB57" s="185"/>
      <c r="FC57" s="185"/>
    </row>
    <row r="58" spans="2:159" ht="17.25" customHeight="1">
      <c r="B58" s="159"/>
      <c r="C58" s="159"/>
      <c r="F58" s="159"/>
      <c r="G58" s="159"/>
      <c r="H58" s="159"/>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185"/>
      <c r="BV58" s="185"/>
      <c r="BW58" s="185"/>
      <c r="BX58" s="185"/>
      <c r="BY58" s="185"/>
      <c r="BZ58" s="185"/>
      <c r="CA58" s="185"/>
      <c r="CB58" s="185"/>
      <c r="CC58" s="185"/>
      <c r="CD58" s="185"/>
      <c r="CE58" s="185"/>
      <c r="CF58" s="185"/>
      <c r="CG58" s="185"/>
      <c r="CH58" s="185"/>
      <c r="CI58" s="185"/>
      <c r="CJ58" s="185"/>
      <c r="CK58" s="185"/>
      <c r="CL58" s="185"/>
      <c r="CM58" s="185"/>
      <c r="CN58" s="185"/>
      <c r="CO58" s="185"/>
      <c r="CP58" s="185"/>
      <c r="CQ58" s="185"/>
      <c r="CR58" s="185"/>
      <c r="CS58" s="185"/>
      <c r="CT58" s="185"/>
      <c r="CU58" s="185"/>
      <c r="CV58" s="185"/>
      <c r="CW58" s="185"/>
      <c r="CX58" s="185"/>
      <c r="CY58" s="185"/>
      <c r="CZ58" s="185"/>
      <c r="DA58" s="185"/>
      <c r="DB58" s="185"/>
      <c r="DC58" s="185"/>
      <c r="DD58" s="185"/>
      <c r="DE58" s="185"/>
      <c r="DF58" s="185"/>
      <c r="DG58" s="185"/>
      <c r="DH58" s="185"/>
      <c r="DI58" s="185"/>
      <c r="DJ58" s="185"/>
      <c r="DK58" s="185"/>
      <c r="DL58" s="185"/>
      <c r="DM58" s="185"/>
      <c r="DN58" s="185"/>
      <c r="DO58" s="185"/>
      <c r="DP58" s="185"/>
      <c r="DQ58" s="185"/>
      <c r="DR58" s="185"/>
      <c r="DS58" s="185"/>
      <c r="DT58" s="185"/>
      <c r="DU58" s="185"/>
      <c r="DV58" s="185"/>
      <c r="DW58" s="185"/>
      <c r="DX58" s="185"/>
      <c r="DY58" s="185"/>
      <c r="DZ58" s="185"/>
      <c r="EA58" s="185"/>
      <c r="EB58" s="185"/>
      <c r="EC58" s="185"/>
      <c r="ED58" s="185"/>
      <c r="EE58" s="185"/>
      <c r="EF58" s="185"/>
      <c r="EG58" s="185"/>
      <c r="EH58" s="185"/>
      <c r="EI58" s="185"/>
      <c r="EJ58" s="185"/>
      <c r="EK58" s="185"/>
      <c r="EL58" s="185"/>
      <c r="EM58" s="185"/>
      <c r="EN58" s="185"/>
      <c r="EO58" s="185"/>
      <c r="EP58" s="185"/>
      <c r="EQ58" s="185"/>
      <c r="ER58" s="185"/>
      <c r="ES58" s="185"/>
      <c r="ET58" s="185"/>
      <c r="EU58" s="185"/>
      <c r="EV58" s="185"/>
      <c r="EW58" s="185"/>
      <c r="EX58" s="185"/>
      <c r="EY58" s="185"/>
      <c r="EZ58" s="185"/>
      <c r="FA58" s="185"/>
      <c r="FB58" s="185"/>
      <c r="FC58" s="185"/>
    </row>
    <row r="59" spans="2:159" ht="17.25" customHeight="1">
      <c r="B59" s="167" t="s">
        <v>1144</v>
      </c>
      <c r="C59" s="159"/>
      <c r="F59" s="159" t="s">
        <v>1141</v>
      </c>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185"/>
      <c r="BV59" s="185"/>
      <c r="BW59" s="185"/>
      <c r="BX59" s="185"/>
      <c r="BY59" s="185"/>
      <c r="BZ59" s="185"/>
      <c r="CA59" s="185"/>
      <c r="CB59" s="185"/>
      <c r="CC59" s="185"/>
      <c r="CD59" s="185"/>
      <c r="CE59" s="185"/>
      <c r="CF59" s="185"/>
      <c r="CG59" s="185"/>
      <c r="CH59" s="185"/>
      <c r="CI59" s="185"/>
      <c r="CJ59" s="185"/>
      <c r="CK59" s="185"/>
      <c r="CL59" s="185"/>
      <c r="CM59" s="185"/>
      <c r="CN59" s="185"/>
      <c r="CO59" s="185"/>
      <c r="CP59" s="185"/>
      <c r="CQ59" s="185"/>
      <c r="CR59" s="185"/>
      <c r="CS59" s="185"/>
      <c r="CT59" s="185"/>
      <c r="CU59" s="185"/>
      <c r="CV59" s="185"/>
      <c r="CW59" s="185"/>
      <c r="CX59" s="185"/>
      <c r="CY59" s="185"/>
      <c r="CZ59" s="185"/>
      <c r="DA59" s="185"/>
      <c r="DB59" s="185"/>
      <c r="DC59" s="185"/>
      <c r="DD59" s="185"/>
      <c r="DE59" s="185"/>
      <c r="DF59" s="185"/>
      <c r="DG59" s="185"/>
      <c r="DH59" s="185"/>
      <c r="DI59" s="185"/>
      <c r="DJ59" s="185"/>
      <c r="DK59" s="185"/>
      <c r="DL59" s="185"/>
      <c r="DM59" s="185"/>
      <c r="DN59" s="185"/>
      <c r="DO59" s="185"/>
      <c r="DP59" s="185"/>
      <c r="DQ59" s="185"/>
      <c r="DR59" s="185"/>
      <c r="DS59" s="185"/>
      <c r="DT59" s="185"/>
      <c r="DU59" s="185"/>
      <c r="DV59" s="185"/>
      <c r="DW59" s="185"/>
      <c r="DX59" s="185"/>
      <c r="DY59" s="185"/>
      <c r="DZ59" s="185"/>
      <c r="EA59" s="185"/>
      <c r="EB59" s="185"/>
      <c r="EC59" s="185"/>
      <c r="ED59" s="185"/>
      <c r="EE59" s="185"/>
      <c r="EF59" s="185"/>
      <c r="EG59" s="185"/>
      <c r="EH59" s="185"/>
      <c r="EI59" s="185"/>
      <c r="EJ59" s="185"/>
      <c r="EK59" s="185"/>
      <c r="EL59" s="185"/>
      <c r="EM59" s="185"/>
      <c r="EN59" s="185"/>
      <c r="EO59" s="185"/>
      <c r="EP59" s="185"/>
      <c r="EQ59" s="185"/>
      <c r="ER59" s="185"/>
      <c r="ES59" s="185"/>
      <c r="ET59" s="185"/>
      <c r="EU59" s="185"/>
      <c r="EV59" s="185"/>
      <c r="EW59" s="185"/>
      <c r="EX59" s="185"/>
      <c r="EY59" s="185"/>
      <c r="EZ59" s="185"/>
      <c r="FA59" s="185"/>
      <c r="FB59" s="185"/>
      <c r="FC59" s="185"/>
    </row>
    <row r="60" spans="2:159" ht="17.25" customHeight="1">
      <c r="B60" s="159"/>
      <c r="C60" s="159"/>
      <c r="F60" s="159" t="s">
        <v>1142</v>
      </c>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185"/>
      <c r="BV60" s="185"/>
      <c r="BW60" s="185"/>
      <c r="BX60" s="185"/>
      <c r="BY60" s="185"/>
      <c r="BZ60" s="185"/>
      <c r="CA60" s="185"/>
      <c r="CB60" s="185"/>
      <c r="CC60" s="185"/>
      <c r="CD60" s="185"/>
      <c r="CE60" s="185"/>
      <c r="CF60" s="185"/>
      <c r="CG60" s="185"/>
      <c r="CH60" s="185"/>
      <c r="CI60" s="185"/>
      <c r="CJ60" s="185"/>
      <c r="CK60" s="185"/>
      <c r="CL60" s="185"/>
      <c r="CM60" s="185"/>
      <c r="CN60" s="185"/>
      <c r="CO60" s="185"/>
      <c r="CP60" s="185"/>
      <c r="CQ60" s="185"/>
      <c r="CR60" s="185"/>
      <c r="CS60" s="185"/>
      <c r="CT60" s="185"/>
      <c r="CU60" s="185"/>
      <c r="CV60" s="185"/>
      <c r="CW60" s="185"/>
      <c r="CX60" s="185"/>
      <c r="CY60" s="185"/>
      <c r="CZ60" s="185"/>
      <c r="DA60" s="185"/>
      <c r="DB60" s="185"/>
      <c r="DC60" s="185"/>
      <c r="DD60" s="185"/>
      <c r="DE60" s="185"/>
      <c r="DF60" s="185"/>
      <c r="DG60" s="185"/>
      <c r="DH60" s="185"/>
      <c r="DI60" s="185"/>
      <c r="DJ60" s="185"/>
      <c r="DK60" s="185"/>
      <c r="DL60" s="185"/>
      <c r="DM60" s="185"/>
      <c r="DN60" s="185"/>
      <c r="DO60" s="185"/>
      <c r="DP60" s="185"/>
      <c r="DQ60" s="185"/>
      <c r="DR60" s="185"/>
      <c r="DS60" s="185"/>
      <c r="DT60" s="185"/>
      <c r="DU60" s="185"/>
      <c r="DV60" s="185"/>
      <c r="DW60" s="185"/>
      <c r="DX60" s="185"/>
      <c r="DY60" s="185"/>
      <c r="DZ60" s="185"/>
      <c r="EA60" s="185"/>
      <c r="EB60" s="185"/>
      <c r="EC60" s="185"/>
      <c r="ED60" s="185"/>
      <c r="EE60" s="185"/>
      <c r="EF60" s="185"/>
      <c r="EG60" s="185"/>
      <c r="EH60" s="185"/>
      <c r="EI60" s="185"/>
      <c r="EJ60" s="185"/>
      <c r="EK60" s="185"/>
      <c r="EL60" s="185"/>
      <c r="EM60" s="185"/>
      <c r="EN60" s="185"/>
      <c r="EO60" s="185"/>
      <c r="EP60" s="185"/>
      <c r="EQ60" s="185"/>
      <c r="ER60" s="185"/>
      <c r="ES60" s="185"/>
      <c r="ET60" s="185"/>
      <c r="EU60" s="185"/>
      <c r="EV60" s="185"/>
      <c r="EW60" s="185"/>
      <c r="EX60" s="185"/>
      <c r="EY60" s="185"/>
      <c r="EZ60" s="185"/>
      <c r="FA60" s="185"/>
      <c r="FB60" s="185"/>
      <c r="FC60" s="185"/>
    </row>
    <row r="61" spans="2:159" ht="17.25" customHeight="1">
      <c r="B61" s="159"/>
      <c r="C61" s="159"/>
      <c r="F61" s="159" t="s">
        <v>1143</v>
      </c>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5"/>
      <c r="BL61" s="185"/>
      <c r="BM61" s="185"/>
      <c r="BN61" s="185"/>
      <c r="BO61" s="185"/>
      <c r="BP61" s="185"/>
      <c r="BQ61" s="185"/>
      <c r="BR61" s="185"/>
      <c r="BS61" s="185"/>
      <c r="BT61" s="185"/>
      <c r="BU61" s="185"/>
      <c r="BV61" s="185"/>
      <c r="BW61" s="185"/>
      <c r="BX61" s="185"/>
      <c r="BY61" s="185"/>
      <c r="BZ61" s="185"/>
      <c r="CA61" s="185"/>
      <c r="CB61" s="185"/>
      <c r="CC61" s="185"/>
      <c r="CD61" s="185"/>
      <c r="CE61" s="185"/>
      <c r="CF61" s="185"/>
      <c r="CG61" s="185"/>
      <c r="CH61" s="185"/>
      <c r="CI61" s="185"/>
      <c r="CJ61" s="185"/>
      <c r="CK61" s="185"/>
      <c r="CL61" s="185"/>
      <c r="CM61" s="185"/>
      <c r="CN61" s="185"/>
      <c r="CO61" s="185"/>
      <c r="CP61" s="185"/>
      <c r="CQ61" s="185"/>
      <c r="CR61" s="185"/>
      <c r="CS61" s="185"/>
      <c r="CT61" s="185"/>
      <c r="CU61" s="185"/>
      <c r="CV61" s="185"/>
      <c r="CW61" s="185"/>
      <c r="CX61" s="185"/>
      <c r="CY61" s="185"/>
      <c r="CZ61" s="185"/>
      <c r="DA61" s="185"/>
      <c r="DB61" s="185"/>
      <c r="DC61" s="185"/>
      <c r="DD61" s="185"/>
      <c r="DE61" s="185"/>
      <c r="DF61" s="185"/>
      <c r="DG61" s="185"/>
      <c r="DH61" s="185"/>
      <c r="DI61" s="185"/>
      <c r="DJ61" s="185"/>
      <c r="DK61" s="185"/>
      <c r="DL61" s="185"/>
      <c r="DM61" s="185"/>
      <c r="DN61" s="185"/>
      <c r="DO61" s="185"/>
      <c r="DP61" s="185"/>
      <c r="DQ61" s="185"/>
      <c r="DR61" s="185"/>
      <c r="DS61" s="185"/>
      <c r="DT61" s="185"/>
      <c r="DU61" s="185"/>
      <c r="DV61" s="185"/>
      <c r="DW61" s="185"/>
      <c r="DX61" s="185"/>
      <c r="DY61" s="185"/>
      <c r="DZ61" s="185"/>
      <c r="EA61" s="185"/>
      <c r="EB61" s="185"/>
      <c r="EC61" s="185"/>
      <c r="ED61" s="185"/>
      <c r="EE61" s="185"/>
      <c r="EF61" s="185"/>
      <c r="EG61" s="185"/>
      <c r="EH61" s="185"/>
      <c r="EI61" s="185"/>
      <c r="EJ61" s="185"/>
      <c r="EK61" s="185"/>
      <c r="EL61" s="185"/>
      <c r="EM61" s="185"/>
      <c r="EN61" s="185"/>
      <c r="EO61" s="185"/>
      <c r="EP61" s="185"/>
      <c r="EQ61" s="185"/>
      <c r="ER61" s="185"/>
      <c r="ES61" s="185"/>
      <c r="ET61" s="185"/>
      <c r="EU61" s="185"/>
      <c r="EV61" s="185"/>
      <c r="EW61" s="185"/>
      <c r="EX61" s="185"/>
      <c r="EY61" s="185"/>
      <c r="EZ61" s="185"/>
      <c r="FA61" s="185"/>
      <c r="FB61" s="185"/>
      <c r="FC61" s="185"/>
    </row>
    <row r="62" spans="2:159" ht="17.25" customHeight="1">
      <c r="B62" s="159"/>
      <c r="C62" s="159"/>
      <c r="F62" s="160" t="s">
        <v>1176</v>
      </c>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5"/>
      <c r="BL62" s="185"/>
      <c r="BM62" s="185"/>
      <c r="BN62" s="185"/>
      <c r="BO62" s="185"/>
      <c r="BP62" s="185"/>
      <c r="BQ62" s="185"/>
      <c r="BR62" s="185"/>
      <c r="BS62" s="185"/>
      <c r="BT62" s="185"/>
      <c r="BU62" s="185"/>
      <c r="BV62" s="185"/>
      <c r="BW62" s="185"/>
      <c r="BX62" s="185"/>
      <c r="BY62" s="185"/>
      <c r="BZ62" s="185"/>
      <c r="CA62" s="185"/>
      <c r="CB62" s="185"/>
      <c r="CC62" s="185"/>
      <c r="CD62" s="185"/>
      <c r="CE62" s="185"/>
      <c r="CF62" s="185"/>
      <c r="CG62" s="185"/>
      <c r="CH62" s="185"/>
      <c r="CI62" s="185"/>
      <c r="CJ62" s="185"/>
      <c r="CK62" s="185"/>
      <c r="CL62" s="185"/>
      <c r="CM62" s="185"/>
      <c r="CN62" s="185"/>
      <c r="CO62" s="185"/>
      <c r="CP62" s="185"/>
      <c r="CQ62" s="185"/>
      <c r="CR62" s="185"/>
      <c r="CS62" s="185"/>
      <c r="CT62" s="185"/>
      <c r="CU62" s="185"/>
      <c r="CV62" s="185"/>
      <c r="CW62" s="185"/>
      <c r="CX62" s="185"/>
      <c r="CY62" s="185"/>
      <c r="CZ62" s="185"/>
      <c r="DA62" s="185"/>
      <c r="DB62" s="185"/>
      <c r="DC62" s="185"/>
      <c r="DD62" s="185"/>
      <c r="DE62" s="185"/>
      <c r="DF62" s="185"/>
      <c r="DG62" s="185"/>
      <c r="DH62" s="185"/>
      <c r="DI62" s="185"/>
      <c r="DJ62" s="185"/>
      <c r="DK62" s="185"/>
      <c r="DL62" s="185"/>
      <c r="DM62" s="185"/>
      <c r="DN62" s="185"/>
      <c r="DO62" s="185"/>
      <c r="DP62" s="185"/>
      <c r="DQ62" s="185"/>
      <c r="DR62" s="185"/>
      <c r="DS62" s="185"/>
      <c r="DT62" s="185"/>
      <c r="DU62" s="185"/>
      <c r="DV62" s="185"/>
      <c r="DW62" s="185"/>
      <c r="DX62" s="185"/>
      <c r="DY62" s="185"/>
      <c r="DZ62" s="185"/>
      <c r="EA62" s="185"/>
      <c r="EB62" s="185"/>
      <c r="EC62" s="185"/>
      <c r="ED62" s="185"/>
      <c r="EE62" s="185"/>
      <c r="EF62" s="185"/>
      <c r="EG62" s="185"/>
      <c r="EH62" s="185"/>
      <c r="EI62" s="185"/>
      <c r="EJ62" s="185"/>
      <c r="EK62" s="185"/>
      <c r="EL62" s="185"/>
      <c r="EM62" s="185"/>
      <c r="EN62" s="185"/>
      <c r="EO62" s="185"/>
      <c r="EP62" s="185"/>
      <c r="EQ62" s="185"/>
      <c r="ER62" s="185"/>
      <c r="ES62" s="185"/>
      <c r="ET62" s="185"/>
      <c r="EU62" s="185"/>
      <c r="EV62" s="185"/>
      <c r="EW62" s="185"/>
      <c r="EX62" s="185"/>
      <c r="EY62" s="185"/>
      <c r="EZ62" s="185"/>
      <c r="FA62" s="185"/>
      <c r="FB62" s="185"/>
      <c r="FC62" s="185"/>
    </row>
    <row r="63" spans="2:159" ht="17.25" customHeight="1">
      <c r="B63" s="159"/>
      <c r="C63" s="159"/>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5"/>
      <c r="BL63" s="185"/>
      <c r="BM63" s="185"/>
      <c r="BN63" s="185"/>
      <c r="BO63" s="185"/>
      <c r="BP63" s="185"/>
      <c r="BQ63" s="185"/>
      <c r="BR63" s="185"/>
      <c r="BS63" s="185"/>
      <c r="BT63" s="185"/>
      <c r="BU63" s="185"/>
      <c r="BV63" s="185"/>
      <c r="BW63" s="185"/>
      <c r="BX63" s="185"/>
      <c r="BY63" s="185"/>
      <c r="BZ63" s="185"/>
      <c r="CA63" s="185"/>
      <c r="CB63" s="185"/>
      <c r="CC63" s="185"/>
      <c r="CD63" s="185"/>
      <c r="CE63" s="185"/>
      <c r="CF63" s="185"/>
      <c r="CG63" s="185"/>
      <c r="CH63" s="185"/>
      <c r="CI63" s="185"/>
      <c r="CJ63" s="185"/>
      <c r="CK63" s="185"/>
      <c r="CL63" s="185"/>
      <c r="CM63" s="185"/>
      <c r="CN63" s="185"/>
      <c r="CO63" s="185"/>
      <c r="CP63" s="185"/>
      <c r="CQ63" s="185"/>
      <c r="CR63" s="185"/>
      <c r="CS63" s="185"/>
      <c r="CT63" s="185"/>
      <c r="CU63" s="185"/>
      <c r="CV63" s="185"/>
      <c r="CW63" s="185"/>
      <c r="CX63" s="185"/>
      <c r="CY63" s="185"/>
      <c r="CZ63" s="185"/>
      <c r="DA63" s="185"/>
      <c r="DB63" s="185"/>
      <c r="DC63" s="185"/>
      <c r="DD63" s="185"/>
      <c r="DE63" s="185"/>
      <c r="DF63" s="185"/>
      <c r="DG63" s="185"/>
      <c r="DH63" s="185"/>
      <c r="DI63" s="185"/>
      <c r="DJ63" s="185"/>
      <c r="DK63" s="185"/>
      <c r="DL63" s="185"/>
      <c r="DM63" s="185"/>
      <c r="DN63" s="185"/>
      <c r="DO63" s="185"/>
      <c r="DP63" s="185"/>
      <c r="DQ63" s="185"/>
      <c r="DR63" s="185"/>
      <c r="DS63" s="185"/>
      <c r="DT63" s="185"/>
      <c r="DU63" s="185"/>
      <c r="DV63" s="185"/>
      <c r="DW63" s="185"/>
      <c r="DX63" s="185"/>
      <c r="DY63" s="185"/>
      <c r="DZ63" s="185"/>
      <c r="EA63" s="185"/>
      <c r="EB63" s="185"/>
      <c r="EC63" s="185"/>
      <c r="ED63" s="185"/>
      <c r="EE63" s="185"/>
      <c r="EF63" s="185"/>
      <c r="EG63" s="185"/>
      <c r="EH63" s="185"/>
      <c r="EI63" s="185"/>
      <c r="EJ63" s="185"/>
      <c r="EK63" s="185"/>
      <c r="EL63" s="185"/>
      <c r="EM63" s="185"/>
      <c r="EN63" s="185"/>
      <c r="EO63" s="185"/>
      <c r="EP63" s="185"/>
      <c r="EQ63" s="185"/>
      <c r="ER63" s="185"/>
      <c r="ES63" s="185"/>
      <c r="ET63" s="185"/>
      <c r="EU63" s="185"/>
      <c r="EV63" s="185"/>
      <c r="EW63" s="185"/>
      <c r="EX63" s="185"/>
      <c r="EY63" s="185"/>
      <c r="EZ63" s="185"/>
      <c r="FA63" s="185"/>
      <c r="FB63" s="185"/>
      <c r="FC63" s="185"/>
    </row>
    <row r="64" spans="2:159" ht="24.6">
      <c r="B64" s="158" t="s">
        <v>1147</v>
      </c>
      <c r="C64" s="159"/>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5"/>
      <c r="BL64" s="185"/>
      <c r="BM64" s="185"/>
      <c r="BN64" s="185"/>
      <c r="BO64" s="185"/>
      <c r="BP64" s="185"/>
      <c r="BQ64" s="185"/>
      <c r="BR64" s="185"/>
      <c r="BS64" s="185"/>
      <c r="BT64" s="185"/>
      <c r="BU64" s="185"/>
      <c r="BV64" s="185"/>
      <c r="BW64" s="185"/>
      <c r="BX64" s="185"/>
      <c r="BY64" s="185"/>
      <c r="BZ64" s="185"/>
      <c r="CA64" s="185"/>
      <c r="CB64" s="185"/>
      <c r="CC64" s="185"/>
      <c r="CD64" s="185"/>
      <c r="CE64" s="185"/>
      <c r="CF64" s="185"/>
      <c r="CG64" s="185"/>
      <c r="CH64" s="185"/>
      <c r="CI64" s="185"/>
      <c r="CJ64" s="185"/>
      <c r="CK64" s="185"/>
      <c r="CL64" s="185"/>
      <c r="CM64" s="185"/>
      <c r="CN64" s="185"/>
      <c r="CO64" s="185"/>
      <c r="CP64" s="185"/>
      <c r="CQ64" s="185"/>
      <c r="CR64" s="185"/>
      <c r="CS64" s="185"/>
      <c r="CT64" s="185"/>
      <c r="CU64" s="185"/>
      <c r="CV64" s="185"/>
      <c r="CW64" s="185"/>
      <c r="CX64" s="185"/>
      <c r="CY64" s="185"/>
      <c r="CZ64" s="185"/>
      <c r="DA64" s="185"/>
      <c r="DB64" s="185"/>
      <c r="DC64" s="185"/>
      <c r="DD64" s="185"/>
      <c r="DE64" s="185"/>
      <c r="DF64" s="185"/>
      <c r="DG64" s="185"/>
      <c r="DH64" s="185"/>
      <c r="DI64" s="185"/>
      <c r="DJ64" s="185"/>
      <c r="DK64" s="185"/>
      <c r="DL64" s="185"/>
      <c r="DM64" s="185"/>
      <c r="DN64" s="185"/>
      <c r="DO64" s="185"/>
      <c r="DP64" s="185"/>
      <c r="DQ64" s="185"/>
      <c r="DR64" s="185"/>
      <c r="DS64" s="185"/>
      <c r="DT64" s="185"/>
      <c r="DU64" s="185"/>
      <c r="DV64" s="185"/>
      <c r="DW64" s="185"/>
      <c r="DX64" s="185"/>
      <c r="DY64" s="185"/>
      <c r="DZ64" s="185"/>
      <c r="EA64" s="185"/>
      <c r="EB64" s="185"/>
      <c r="EC64" s="185"/>
      <c r="ED64" s="185"/>
      <c r="EE64" s="185"/>
      <c r="EF64" s="185"/>
      <c r="EG64" s="185"/>
      <c r="EH64" s="185"/>
      <c r="EI64" s="185"/>
      <c r="EJ64" s="185"/>
      <c r="EK64" s="185"/>
      <c r="EL64" s="185"/>
      <c r="EM64" s="185"/>
      <c r="EN64" s="185"/>
      <c r="EO64" s="185"/>
      <c r="EP64" s="185"/>
      <c r="EQ64" s="185"/>
      <c r="ER64" s="185"/>
      <c r="ES64" s="185"/>
      <c r="ET64" s="185"/>
      <c r="EU64" s="185"/>
      <c r="EV64" s="185"/>
      <c r="EW64" s="185"/>
      <c r="EX64" s="185"/>
      <c r="EY64" s="185"/>
      <c r="EZ64" s="185"/>
      <c r="FA64" s="185"/>
      <c r="FB64" s="185"/>
      <c r="FC64" s="185"/>
    </row>
    <row r="65" spans="2:159" ht="17.25" customHeight="1">
      <c r="B65" s="167" t="s">
        <v>1148</v>
      </c>
      <c r="C65" s="159"/>
      <c r="F65" s="159" t="s">
        <v>1149</v>
      </c>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5"/>
      <c r="BL65" s="185"/>
      <c r="BM65" s="185"/>
      <c r="BN65" s="185"/>
      <c r="BO65" s="185"/>
      <c r="BP65" s="185"/>
      <c r="BQ65" s="185"/>
      <c r="BR65" s="185"/>
      <c r="BS65" s="185"/>
      <c r="BT65" s="185"/>
      <c r="BU65" s="185"/>
      <c r="BV65" s="185"/>
      <c r="BW65" s="185"/>
      <c r="BX65" s="185"/>
      <c r="BY65" s="185"/>
      <c r="BZ65" s="185"/>
      <c r="CA65" s="185"/>
      <c r="CB65" s="185"/>
      <c r="CC65" s="185"/>
      <c r="CD65" s="185"/>
      <c r="CE65" s="185"/>
      <c r="CF65" s="185"/>
      <c r="CG65" s="185"/>
      <c r="CH65" s="185"/>
      <c r="CI65" s="185"/>
      <c r="CJ65" s="185"/>
      <c r="CK65" s="185"/>
      <c r="CL65" s="185"/>
      <c r="CM65" s="185"/>
      <c r="CN65" s="185"/>
      <c r="CO65" s="185"/>
      <c r="CP65" s="185"/>
      <c r="CQ65" s="185"/>
      <c r="CR65" s="185"/>
      <c r="CS65" s="185"/>
      <c r="CT65" s="185"/>
      <c r="CU65" s="185"/>
      <c r="CV65" s="185"/>
      <c r="CW65" s="185"/>
      <c r="CX65" s="185"/>
      <c r="CY65" s="185"/>
      <c r="CZ65" s="185"/>
      <c r="DA65" s="185"/>
      <c r="DB65" s="185"/>
      <c r="DC65" s="185"/>
      <c r="DD65" s="185"/>
      <c r="DE65" s="185"/>
      <c r="DF65" s="185"/>
      <c r="DG65" s="185"/>
      <c r="DH65" s="185"/>
      <c r="DI65" s="185"/>
      <c r="DJ65" s="185"/>
      <c r="DK65" s="185"/>
      <c r="DL65" s="185"/>
      <c r="DM65" s="185"/>
      <c r="DN65" s="185"/>
      <c r="DO65" s="185"/>
      <c r="DP65" s="185"/>
      <c r="DQ65" s="185"/>
      <c r="DR65" s="185"/>
      <c r="DS65" s="185"/>
      <c r="DT65" s="185"/>
      <c r="DU65" s="185"/>
      <c r="DV65" s="185"/>
      <c r="DW65" s="185"/>
      <c r="DX65" s="185"/>
      <c r="DY65" s="185"/>
      <c r="DZ65" s="185"/>
      <c r="EA65" s="185"/>
      <c r="EB65" s="185"/>
      <c r="EC65" s="185"/>
      <c r="ED65" s="185"/>
      <c r="EE65" s="185"/>
      <c r="EF65" s="185"/>
      <c r="EG65" s="185"/>
      <c r="EH65" s="185"/>
      <c r="EI65" s="185"/>
      <c r="EJ65" s="185"/>
      <c r="EK65" s="185"/>
      <c r="EL65" s="185"/>
      <c r="EM65" s="185"/>
      <c r="EN65" s="185"/>
      <c r="EO65" s="185"/>
      <c r="EP65" s="185"/>
      <c r="EQ65" s="185"/>
      <c r="ER65" s="185"/>
      <c r="ES65" s="185"/>
      <c r="ET65" s="185"/>
      <c r="EU65" s="185"/>
      <c r="EV65" s="185"/>
      <c r="EW65" s="185"/>
      <c r="EX65" s="185"/>
      <c r="EY65" s="185"/>
      <c r="EZ65" s="185"/>
      <c r="FA65" s="185"/>
      <c r="FB65" s="185"/>
      <c r="FC65" s="185"/>
    </row>
    <row r="66" spans="2:159" ht="17.25" customHeight="1">
      <c r="B66" s="159"/>
      <c r="C66" s="159"/>
      <c r="F66" s="159" t="s">
        <v>1150</v>
      </c>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5"/>
      <c r="BL66" s="185"/>
      <c r="BM66" s="185"/>
      <c r="BN66" s="185"/>
      <c r="BO66" s="185"/>
      <c r="BP66" s="185"/>
      <c r="BQ66" s="185"/>
      <c r="BR66" s="185"/>
      <c r="BS66" s="185"/>
      <c r="BT66" s="185"/>
      <c r="BU66" s="185"/>
      <c r="BV66" s="185"/>
      <c r="BW66" s="185"/>
      <c r="BX66" s="185"/>
      <c r="BY66" s="185"/>
      <c r="BZ66" s="185"/>
      <c r="CA66" s="185"/>
      <c r="CB66" s="185"/>
      <c r="CC66" s="185"/>
      <c r="CD66" s="185"/>
      <c r="CE66" s="185"/>
      <c r="CF66" s="185"/>
      <c r="CG66" s="185"/>
      <c r="CH66" s="185"/>
      <c r="CI66" s="185"/>
      <c r="CJ66" s="185"/>
      <c r="CK66" s="185"/>
      <c r="CL66" s="185"/>
      <c r="CM66" s="185"/>
      <c r="CN66" s="185"/>
      <c r="CO66" s="185"/>
      <c r="CP66" s="185"/>
      <c r="CQ66" s="185"/>
      <c r="CR66" s="185"/>
      <c r="CS66" s="185"/>
      <c r="CT66" s="185"/>
      <c r="CU66" s="185"/>
      <c r="CV66" s="185"/>
      <c r="CW66" s="185"/>
      <c r="CX66" s="185"/>
      <c r="CY66" s="185"/>
      <c r="CZ66" s="185"/>
      <c r="DA66" s="185"/>
      <c r="DB66" s="185"/>
      <c r="DC66" s="185"/>
      <c r="DD66" s="185"/>
      <c r="DE66" s="185"/>
      <c r="DF66" s="185"/>
      <c r="DG66" s="185"/>
      <c r="DH66" s="185"/>
      <c r="DI66" s="185"/>
      <c r="DJ66" s="185"/>
      <c r="DK66" s="185"/>
      <c r="DL66" s="185"/>
      <c r="DM66" s="185"/>
      <c r="DN66" s="185"/>
      <c r="DO66" s="185"/>
      <c r="DP66" s="185"/>
      <c r="DQ66" s="185"/>
      <c r="DR66" s="185"/>
      <c r="DS66" s="185"/>
      <c r="DT66" s="185"/>
      <c r="DU66" s="185"/>
      <c r="DV66" s="185"/>
      <c r="DW66" s="185"/>
      <c r="DX66" s="185"/>
      <c r="DY66" s="185"/>
      <c r="DZ66" s="185"/>
      <c r="EA66" s="185"/>
      <c r="EB66" s="185"/>
      <c r="EC66" s="185"/>
      <c r="ED66" s="185"/>
      <c r="EE66" s="185"/>
      <c r="EF66" s="185"/>
      <c r="EG66" s="185"/>
      <c r="EH66" s="185"/>
      <c r="EI66" s="185"/>
      <c r="EJ66" s="185"/>
      <c r="EK66" s="185"/>
      <c r="EL66" s="185"/>
      <c r="EM66" s="185"/>
      <c r="EN66" s="185"/>
      <c r="EO66" s="185"/>
      <c r="EP66" s="185"/>
      <c r="EQ66" s="185"/>
      <c r="ER66" s="185"/>
      <c r="ES66" s="185"/>
      <c r="ET66" s="185"/>
      <c r="EU66" s="185"/>
      <c r="EV66" s="185"/>
      <c r="EW66" s="185"/>
      <c r="EX66" s="185"/>
      <c r="EY66" s="185"/>
      <c r="EZ66" s="185"/>
      <c r="FA66" s="185"/>
      <c r="FB66" s="185"/>
      <c r="FC66" s="185"/>
    </row>
    <row r="67" spans="2:159" ht="17.25" customHeight="1">
      <c r="B67" s="159"/>
      <c r="C67" s="159"/>
      <c r="F67" s="159" t="s">
        <v>1151</v>
      </c>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5"/>
      <c r="BL67" s="185"/>
      <c r="BM67" s="185"/>
      <c r="BN67" s="185"/>
      <c r="BO67" s="185"/>
      <c r="BP67" s="185"/>
      <c r="BQ67" s="185"/>
      <c r="BR67" s="185"/>
      <c r="BS67" s="185"/>
      <c r="BT67" s="185"/>
      <c r="BU67" s="185"/>
      <c r="BV67" s="185"/>
      <c r="BW67" s="185"/>
      <c r="BX67" s="185"/>
      <c r="BY67" s="185"/>
      <c r="BZ67" s="185"/>
      <c r="CA67" s="185"/>
      <c r="CB67" s="185"/>
      <c r="CC67" s="185"/>
      <c r="CD67" s="185"/>
      <c r="CE67" s="185"/>
      <c r="CF67" s="185"/>
      <c r="CG67" s="185"/>
      <c r="CH67" s="185"/>
      <c r="CI67" s="185"/>
      <c r="CJ67" s="185"/>
      <c r="CK67" s="185"/>
      <c r="CL67" s="185"/>
      <c r="CM67" s="185"/>
      <c r="CN67" s="185"/>
      <c r="CO67" s="185"/>
      <c r="CP67" s="185"/>
      <c r="CQ67" s="185"/>
      <c r="CR67" s="185"/>
      <c r="CS67" s="185"/>
      <c r="CT67" s="185"/>
      <c r="CU67" s="185"/>
      <c r="CV67" s="185"/>
      <c r="CW67" s="185"/>
      <c r="CX67" s="185"/>
      <c r="CY67" s="185"/>
      <c r="CZ67" s="185"/>
      <c r="DA67" s="185"/>
      <c r="DB67" s="185"/>
      <c r="DC67" s="185"/>
      <c r="DD67" s="185"/>
      <c r="DE67" s="185"/>
      <c r="DF67" s="185"/>
      <c r="DG67" s="185"/>
      <c r="DH67" s="185"/>
      <c r="DI67" s="185"/>
      <c r="DJ67" s="185"/>
      <c r="DK67" s="185"/>
      <c r="DL67" s="185"/>
      <c r="DM67" s="185"/>
      <c r="DN67" s="185"/>
      <c r="DO67" s="185"/>
      <c r="DP67" s="185"/>
      <c r="DQ67" s="185"/>
      <c r="DR67" s="185"/>
      <c r="DS67" s="185"/>
      <c r="DT67" s="185"/>
      <c r="DU67" s="185"/>
      <c r="DV67" s="185"/>
      <c r="DW67" s="185"/>
      <c r="DX67" s="185"/>
      <c r="DY67" s="185"/>
      <c r="DZ67" s="185"/>
      <c r="EA67" s="185"/>
      <c r="EB67" s="185"/>
      <c r="EC67" s="185"/>
      <c r="ED67" s="185"/>
      <c r="EE67" s="185"/>
      <c r="EF67" s="185"/>
      <c r="EG67" s="185"/>
      <c r="EH67" s="185"/>
      <c r="EI67" s="185"/>
      <c r="EJ67" s="185"/>
      <c r="EK67" s="185"/>
      <c r="EL67" s="185"/>
      <c r="EM67" s="185"/>
      <c r="EN67" s="185"/>
      <c r="EO67" s="185"/>
      <c r="EP67" s="185"/>
      <c r="EQ67" s="185"/>
      <c r="ER67" s="185"/>
      <c r="ES67" s="185"/>
      <c r="ET67" s="185"/>
      <c r="EU67" s="185"/>
      <c r="EV67" s="185"/>
      <c r="EW67" s="185"/>
      <c r="EX67" s="185"/>
      <c r="EY67" s="185"/>
      <c r="EZ67" s="185"/>
      <c r="FA67" s="185"/>
      <c r="FB67" s="185"/>
      <c r="FC67" s="185"/>
    </row>
    <row r="68" spans="2:159" ht="17.25" customHeight="1">
      <c r="B68" s="159"/>
      <c r="C68" s="159"/>
      <c r="F68" s="160" t="s">
        <v>1177</v>
      </c>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5"/>
      <c r="BL68" s="185"/>
      <c r="BM68" s="185"/>
      <c r="BN68" s="185"/>
      <c r="BO68" s="185"/>
      <c r="BP68" s="185"/>
      <c r="BQ68" s="185"/>
      <c r="BR68" s="185"/>
      <c r="BS68" s="185"/>
      <c r="BT68" s="185"/>
      <c r="BU68" s="185"/>
      <c r="BV68" s="185"/>
      <c r="BW68" s="185"/>
      <c r="BX68" s="185"/>
      <c r="BY68" s="185"/>
      <c r="BZ68" s="185"/>
      <c r="CA68" s="185"/>
      <c r="CB68" s="185"/>
      <c r="CC68" s="185"/>
      <c r="CD68" s="185"/>
      <c r="CE68" s="185"/>
      <c r="CF68" s="185"/>
      <c r="CG68" s="185"/>
      <c r="CH68" s="185"/>
      <c r="CI68" s="185"/>
      <c r="CJ68" s="185"/>
      <c r="CK68" s="185"/>
      <c r="CL68" s="185"/>
      <c r="CM68" s="185"/>
      <c r="CN68" s="185"/>
      <c r="CO68" s="185"/>
      <c r="CP68" s="185"/>
      <c r="CQ68" s="185"/>
      <c r="CR68" s="185"/>
      <c r="CS68" s="185"/>
      <c r="CT68" s="185"/>
      <c r="CU68" s="185"/>
      <c r="CV68" s="185"/>
      <c r="CW68" s="185"/>
      <c r="CX68" s="185"/>
      <c r="CY68" s="185"/>
      <c r="CZ68" s="185"/>
      <c r="DA68" s="185"/>
      <c r="DB68" s="185"/>
      <c r="DC68" s="185"/>
      <c r="DD68" s="185"/>
      <c r="DE68" s="185"/>
      <c r="DF68" s="185"/>
      <c r="DG68" s="185"/>
      <c r="DH68" s="185"/>
      <c r="DI68" s="185"/>
      <c r="DJ68" s="185"/>
      <c r="DK68" s="185"/>
      <c r="DL68" s="185"/>
      <c r="DM68" s="185"/>
      <c r="DN68" s="185"/>
      <c r="DO68" s="185"/>
      <c r="DP68" s="185"/>
      <c r="DQ68" s="185"/>
      <c r="DR68" s="185"/>
      <c r="DS68" s="185"/>
      <c r="DT68" s="185"/>
      <c r="DU68" s="185"/>
      <c r="DV68" s="185"/>
      <c r="DW68" s="185"/>
      <c r="DX68" s="185"/>
      <c r="DY68" s="185"/>
      <c r="DZ68" s="185"/>
      <c r="EA68" s="185"/>
      <c r="EB68" s="185"/>
      <c r="EC68" s="185"/>
      <c r="ED68" s="185"/>
      <c r="EE68" s="185"/>
      <c r="EF68" s="185"/>
      <c r="EG68" s="185"/>
      <c r="EH68" s="185"/>
      <c r="EI68" s="185"/>
      <c r="EJ68" s="185"/>
      <c r="EK68" s="185"/>
      <c r="EL68" s="185"/>
      <c r="EM68" s="185"/>
      <c r="EN68" s="185"/>
      <c r="EO68" s="185"/>
      <c r="EP68" s="185"/>
      <c r="EQ68" s="185"/>
      <c r="ER68" s="185"/>
      <c r="ES68" s="185"/>
      <c r="ET68" s="185"/>
      <c r="EU68" s="185"/>
      <c r="EV68" s="185"/>
      <c r="EW68" s="185"/>
      <c r="EX68" s="185"/>
      <c r="EY68" s="185"/>
      <c r="EZ68" s="185"/>
      <c r="FA68" s="185"/>
      <c r="FB68" s="185"/>
      <c r="FC68" s="185"/>
    </row>
    <row r="69" spans="2:159" ht="17.25" customHeight="1">
      <c r="B69" s="159"/>
      <c r="C69" s="159"/>
      <c r="F69" s="159" t="s">
        <v>1152</v>
      </c>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5"/>
      <c r="BL69" s="185"/>
      <c r="BM69" s="185"/>
      <c r="BN69" s="185"/>
      <c r="BO69" s="185"/>
      <c r="BP69" s="185"/>
      <c r="BQ69" s="185"/>
      <c r="BR69" s="185"/>
      <c r="BS69" s="185"/>
      <c r="BT69" s="185"/>
      <c r="BU69" s="185"/>
      <c r="BV69" s="185"/>
      <c r="BW69" s="185"/>
      <c r="BX69" s="185"/>
      <c r="BY69" s="185"/>
      <c r="BZ69" s="185"/>
      <c r="CA69" s="185"/>
      <c r="CB69" s="185"/>
      <c r="CC69" s="185"/>
      <c r="CD69" s="185"/>
      <c r="CE69" s="185"/>
      <c r="CF69" s="185"/>
      <c r="CG69" s="185"/>
      <c r="CH69" s="185"/>
      <c r="CI69" s="185"/>
      <c r="CJ69" s="185"/>
      <c r="CK69" s="185"/>
      <c r="CL69" s="185"/>
      <c r="CM69" s="185"/>
      <c r="CN69" s="185"/>
      <c r="CO69" s="185"/>
      <c r="CP69" s="185"/>
      <c r="CQ69" s="185"/>
      <c r="CR69" s="185"/>
      <c r="CS69" s="185"/>
      <c r="CT69" s="185"/>
      <c r="CU69" s="185"/>
      <c r="CV69" s="185"/>
      <c r="CW69" s="185"/>
      <c r="CX69" s="185"/>
      <c r="CY69" s="185"/>
      <c r="CZ69" s="185"/>
      <c r="DA69" s="185"/>
      <c r="DB69" s="185"/>
      <c r="DC69" s="185"/>
      <c r="DD69" s="185"/>
      <c r="DE69" s="185"/>
      <c r="DF69" s="185"/>
      <c r="DG69" s="185"/>
      <c r="DH69" s="185"/>
      <c r="DI69" s="185"/>
      <c r="DJ69" s="185"/>
      <c r="DK69" s="185"/>
      <c r="DL69" s="185"/>
      <c r="DM69" s="185"/>
      <c r="DN69" s="185"/>
      <c r="DO69" s="185"/>
      <c r="DP69" s="185"/>
      <c r="DQ69" s="185"/>
      <c r="DR69" s="185"/>
      <c r="DS69" s="185"/>
      <c r="DT69" s="185"/>
      <c r="DU69" s="185"/>
      <c r="DV69" s="185"/>
      <c r="DW69" s="185"/>
      <c r="DX69" s="185"/>
      <c r="DY69" s="185"/>
      <c r="DZ69" s="185"/>
      <c r="EA69" s="185"/>
      <c r="EB69" s="185"/>
      <c r="EC69" s="185"/>
      <c r="ED69" s="185"/>
      <c r="EE69" s="185"/>
      <c r="EF69" s="185"/>
      <c r="EG69" s="185"/>
      <c r="EH69" s="185"/>
      <c r="EI69" s="185"/>
      <c r="EJ69" s="185"/>
      <c r="EK69" s="185"/>
      <c r="EL69" s="185"/>
      <c r="EM69" s="185"/>
      <c r="EN69" s="185"/>
      <c r="EO69" s="185"/>
      <c r="EP69" s="185"/>
      <c r="EQ69" s="185"/>
      <c r="ER69" s="185"/>
      <c r="ES69" s="185"/>
      <c r="ET69" s="185"/>
      <c r="EU69" s="185"/>
      <c r="EV69" s="185"/>
      <c r="EW69" s="185"/>
      <c r="EX69" s="185"/>
      <c r="EY69" s="185"/>
      <c r="EZ69" s="185"/>
      <c r="FA69" s="185"/>
      <c r="FB69" s="185"/>
      <c r="FC69" s="185"/>
    </row>
    <row r="70" spans="2:159" ht="17.25" customHeight="1">
      <c r="B70" s="159"/>
      <c r="C70" s="159"/>
      <c r="F70" s="159" t="s">
        <v>1153</v>
      </c>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5"/>
      <c r="BL70" s="185"/>
      <c r="BM70" s="185"/>
      <c r="BN70" s="185"/>
      <c r="BO70" s="185"/>
      <c r="BP70" s="185"/>
      <c r="BQ70" s="185"/>
      <c r="BR70" s="185"/>
      <c r="BS70" s="185"/>
      <c r="BT70" s="185"/>
      <c r="BU70" s="185"/>
      <c r="BV70" s="185"/>
      <c r="BW70" s="185"/>
      <c r="BX70" s="185"/>
      <c r="BY70" s="185"/>
      <c r="BZ70" s="185"/>
      <c r="CA70" s="185"/>
      <c r="CB70" s="185"/>
      <c r="CC70" s="185"/>
      <c r="CD70" s="185"/>
      <c r="CE70" s="185"/>
      <c r="CF70" s="185"/>
      <c r="CG70" s="185"/>
      <c r="CH70" s="185"/>
      <c r="CI70" s="185"/>
      <c r="CJ70" s="185"/>
      <c r="CK70" s="185"/>
      <c r="CL70" s="185"/>
      <c r="CM70" s="185"/>
      <c r="CN70" s="185"/>
      <c r="CO70" s="185"/>
      <c r="CP70" s="185"/>
      <c r="CQ70" s="185"/>
      <c r="CR70" s="185"/>
      <c r="CS70" s="185"/>
      <c r="CT70" s="185"/>
      <c r="CU70" s="185"/>
      <c r="CV70" s="185"/>
      <c r="CW70" s="185"/>
      <c r="CX70" s="185"/>
      <c r="CY70" s="185"/>
      <c r="CZ70" s="185"/>
      <c r="DA70" s="185"/>
      <c r="DB70" s="185"/>
      <c r="DC70" s="185"/>
      <c r="DD70" s="185"/>
      <c r="DE70" s="185"/>
      <c r="DF70" s="185"/>
      <c r="DG70" s="185"/>
      <c r="DH70" s="185"/>
      <c r="DI70" s="185"/>
      <c r="DJ70" s="185"/>
      <c r="DK70" s="185"/>
      <c r="DL70" s="185"/>
      <c r="DM70" s="185"/>
      <c r="DN70" s="185"/>
      <c r="DO70" s="185"/>
      <c r="DP70" s="185"/>
      <c r="DQ70" s="185"/>
      <c r="DR70" s="185"/>
      <c r="DS70" s="185"/>
      <c r="DT70" s="185"/>
      <c r="DU70" s="185"/>
      <c r="DV70" s="185"/>
      <c r="DW70" s="185"/>
      <c r="DX70" s="185"/>
      <c r="DY70" s="185"/>
      <c r="DZ70" s="185"/>
      <c r="EA70" s="185"/>
      <c r="EB70" s="185"/>
      <c r="EC70" s="185"/>
      <c r="ED70" s="185"/>
      <c r="EE70" s="185"/>
      <c r="EF70" s="185"/>
      <c r="EG70" s="185"/>
      <c r="EH70" s="185"/>
      <c r="EI70" s="185"/>
      <c r="EJ70" s="185"/>
      <c r="EK70" s="185"/>
      <c r="EL70" s="185"/>
      <c r="EM70" s="185"/>
      <c r="EN70" s="185"/>
      <c r="EO70" s="185"/>
      <c r="EP70" s="185"/>
      <c r="EQ70" s="185"/>
      <c r="ER70" s="185"/>
      <c r="ES70" s="185"/>
      <c r="ET70" s="185"/>
      <c r="EU70" s="185"/>
      <c r="EV70" s="185"/>
      <c r="EW70" s="185"/>
      <c r="EX70" s="185"/>
      <c r="EY70" s="185"/>
      <c r="EZ70" s="185"/>
      <c r="FA70" s="185"/>
      <c r="FB70" s="185"/>
      <c r="FC70" s="185"/>
    </row>
    <row r="71" spans="2:159" ht="17.25" customHeight="1">
      <c r="B71" s="159"/>
      <c r="C71" s="159"/>
      <c r="F71" s="159"/>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5"/>
      <c r="BL71" s="185"/>
      <c r="BM71" s="185"/>
      <c r="BN71" s="185"/>
      <c r="BO71" s="185"/>
      <c r="BP71" s="185"/>
      <c r="BQ71" s="185"/>
      <c r="BR71" s="185"/>
      <c r="BS71" s="185"/>
      <c r="BT71" s="185"/>
      <c r="BU71" s="185"/>
      <c r="BV71" s="185"/>
      <c r="BW71" s="185"/>
      <c r="BX71" s="185"/>
      <c r="BY71" s="185"/>
      <c r="BZ71" s="185"/>
      <c r="CA71" s="185"/>
      <c r="CB71" s="185"/>
      <c r="CC71" s="185"/>
      <c r="CD71" s="185"/>
      <c r="CE71" s="185"/>
      <c r="CF71" s="185"/>
      <c r="CG71" s="185"/>
      <c r="CH71" s="185"/>
      <c r="CI71" s="185"/>
      <c r="CJ71" s="185"/>
      <c r="CK71" s="185"/>
      <c r="CL71" s="185"/>
      <c r="CM71" s="185"/>
      <c r="CN71" s="185"/>
      <c r="CO71" s="185"/>
      <c r="CP71" s="185"/>
      <c r="CQ71" s="185"/>
      <c r="CR71" s="185"/>
      <c r="CS71" s="185"/>
      <c r="CT71" s="185"/>
      <c r="CU71" s="185"/>
      <c r="CV71" s="185"/>
      <c r="CW71" s="185"/>
      <c r="CX71" s="185"/>
      <c r="CY71" s="185"/>
      <c r="CZ71" s="185"/>
      <c r="DA71" s="185"/>
      <c r="DB71" s="185"/>
      <c r="DC71" s="185"/>
      <c r="DD71" s="185"/>
      <c r="DE71" s="185"/>
      <c r="DF71" s="185"/>
      <c r="DG71" s="185"/>
      <c r="DH71" s="185"/>
      <c r="DI71" s="185"/>
      <c r="DJ71" s="185"/>
      <c r="DK71" s="185"/>
      <c r="DL71" s="185"/>
      <c r="DM71" s="185"/>
      <c r="DN71" s="185"/>
      <c r="DO71" s="185"/>
      <c r="DP71" s="185"/>
      <c r="DQ71" s="185"/>
      <c r="DR71" s="185"/>
      <c r="DS71" s="185"/>
      <c r="DT71" s="185"/>
      <c r="DU71" s="185"/>
      <c r="DV71" s="185"/>
      <c r="DW71" s="185"/>
      <c r="DX71" s="185"/>
      <c r="DY71" s="185"/>
      <c r="DZ71" s="185"/>
      <c r="EA71" s="185"/>
      <c r="EB71" s="185"/>
      <c r="EC71" s="185"/>
      <c r="ED71" s="185"/>
      <c r="EE71" s="185"/>
      <c r="EF71" s="185"/>
      <c r="EG71" s="185"/>
      <c r="EH71" s="185"/>
      <c r="EI71" s="185"/>
      <c r="EJ71" s="185"/>
      <c r="EK71" s="185"/>
      <c r="EL71" s="185"/>
      <c r="EM71" s="185"/>
      <c r="EN71" s="185"/>
      <c r="EO71" s="185"/>
      <c r="EP71" s="185"/>
      <c r="EQ71" s="185"/>
      <c r="ER71" s="185"/>
      <c r="ES71" s="185"/>
      <c r="ET71" s="185"/>
      <c r="EU71" s="185"/>
      <c r="EV71" s="185"/>
      <c r="EW71" s="185"/>
      <c r="EX71" s="185"/>
      <c r="EY71" s="185"/>
      <c r="EZ71" s="185"/>
      <c r="FA71" s="185"/>
      <c r="FB71" s="185"/>
      <c r="FC71" s="185"/>
    </row>
    <row r="72" spans="2:159" ht="24.6">
      <c r="B72" s="158" t="s">
        <v>1154</v>
      </c>
      <c r="C72" s="159"/>
      <c r="F72" s="159"/>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5"/>
      <c r="BL72" s="185"/>
      <c r="BM72" s="185"/>
      <c r="BN72" s="185"/>
      <c r="BO72" s="185"/>
      <c r="BP72" s="185"/>
      <c r="BQ72" s="185"/>
      <c r="BR72" s="185"/>
      <c r="BS72" s="185"/>
      <c r="BT72" s="185"/>
      <c r="BU72" s="185"/>
      <c r="BV72" s="185"/>
      <c r="BW72" s="185"/>
      <c r="BX72" s="185"/>
      <c r="BY72" s="185"/>
      <c r="BZ72" s="185"/>
      <c r="CA72" s="185"/>
      <c r="CB72" s="185"/>
      <c r="CC72" s="185"/>
      <c r="CD72" s="185"/>
      <c r="CE72" s="185"/>
      <c r="CF72" s="185"/>
      <c r="CG72" s="185"/>
      <c r="CH72" s="185"/>
      <c r="CI72" s="185"/>
      <c r="CJ72" s="185"/>
      <c r="CK72" s="185"/>
      <c r="CL72" s="185"/>
      <c r="CM72" s="185"/>
      <c r="CN72" s="185"/>
      <c r="CO72" s="185"/>
      <c r="CP72" s="185"/>
      <c r="CQ72" s="185"/>
      <c r="CR72" s="185"/>
      <c r="CS72" s="185"/>
      <c r="CT72" s="185"/>
      <c r="CU72" s="185"/>
      <c r="CV72" s="185"/>
      <c r="CW72" s="185"/>
      <c r="CX72" s="185"/>
      <c r="CY72" s="185"/>
      <c r="CZ72" s="185"/>
      <c r="DA72" s="185"/>
      <c r="DB72" s="185"/>
      <c r="DC72" s="185"/>
      <c r="DD72" s="185"/>
      <c r="DE72" s="185"/>
      <c r="DF72" s="185"/>
      <c r="DG72" s="185"/>
      <c r="DH72" s="185"/>
      <c r="DI72" s="185"/>
      <c r="DJ72" s="185"/>
      <c r="DK72" s="185"/>
      <c r="DL72" s="185"/>
      <c r="DM72" s="185"/>
      <c r="DN72" s="185"/>
      <c r="DO72" s="185"/>
      <c r="DP72" s="185"/>
      <c r="DQ72" s="185"/>
      <c r="DR72" s="185"/>
      <c r="DS72" s="185"/>
      <c r="DT72" s="185"/>
      <c r="DU72" s="185"/>
      <c r="DV72" s="185"/>
      <c r="DW72" s="185"/>
      <c r="DX72" s="185"/>
      <c r="DY72" s="185"/>
      <c r="DZ72" s="185"/>
      <c r="EA72" s="185"/>
      <c r="EB72" s="185"/>
      <c r="EC72" s="185"/>
      <c r="ED72" s="185"/>
      <c r="EE72" s="185"/>
      <c r="EF72" s="185"/>
      <c r="EG72" s="185"/>
      <c r="EH72" s="185"/>
      <c r="EI72" s="185"/>
      <c r="EJ72" s="185"/>
      <c r="EK72" s="185"/>
      <c r="EL72" s="185"/>
      <c r="EM72" s="185"/>
      <c r="EN72" s="185"/>
      <c r="EO72" s="185"/>
      <c r="EP72" s="185"/>
      <c r="EQ72" s="185"/>
      <c r="ER72" s="185"/>
      <c r="ES72" s="185"/>
      <c r="ET72" s="185"/>
      <c r="EU72" s="185"/>
      <c r="EV72" s="185"/>
      <c r="EW72" s="185"/>
      <c r="EX72" s="185"/>
      <c r="EY72" s="185"/>
      <c r="EZ72" s="185"/>
      <c r="FA72" s="185"/>
      <c r="FB72" s="185"/>
      <c r="FC72" s="185"/>
    </row>
    <row r="73" spans="2:159" ht="17.25" customHeight="1">
      <c r="B73" s="228" t="s">
        <v>1155</v>
      </c>
      <c r="C73" s="159"/>
      <c r="F73" s="159" t="s">
        <v>1163</v>
      </c>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5"/>
      <c r="BL73" s="185"/>
      <c r="BM73" s="185"/>
      <c r="BN73" s="185"/>
      <c r="BO73" s="185"/>
      <c r="BP73" s="185"/>
      <c r="BQ73" s="185"/>
      <c r="BR73" s="185"/>
      <c r="BS73" s="185"/>
      <c r="BT73" s="185"/>
      <c r="BU73" s="185"/>
      <c r="BV73" s="185"/>
      <c r="BW73" s="185"/>
      <c r="BX73" s="185"/>
      <c r="BY73" s="185"/>
      <c r="BZ73" s="185"/>
      <c r="CA73" s="185"/>
      <c r="CB73" s="185"/>
      <c r="CC73" s="185"/>
      <c r="CD73" s="185"/>
      <c r="CE73" s="185"/>
      <c r="CF73" s="185"/>
      <c r="CG73" s="185"/>
      <c r="CH73" s="185"/>
      <c r="CI73" s="185"/>
      <c r="CJ73" s="185"/>
      <c r="CK73" s="185"/>
      <c r="CL73" s="185"/>
      <c r="CM73" s="185"/>
      <c r="CN73" s="185"/>
      <c r="CO73" s="185"/>
      <c r="CP73" s="185"/>
      <c r="CQ73" s="185"/>
      <c r="CR73" s="185"/>
      <c r="CS73" s="185"/>
      <c r="CT73" s="185"/>
      <c r="CU73" s="185"/>
      <c r="CV73" s="185"/>
      <c r="CW73" s="185"/>
      <c r="CX73" s="185"/>
      <c r="CY73" s="185"/>
      <c r="CZ73" s="185"/>
      <c r="DA73" s="185"/>
      <c r="DB73" s="185"/>
      <c r="DC73" s="185"/>
      <c r="DD73" s="185"/>
      <c r="DE73" s="185"/>
      <c r="DF73" s="185"/>
      <c r="DG73" s="185"/>
      <c r="DH73" s="185"/>
      <c r="DI73" s="185"/>
      <c r="DJ73" s="185"/>
      <c r="DK73" s="185"/>
      <c r="DL73" s="185"/>
      <c r="DM73" s="185"/>
      <c r="DN73" s="185"/>
      <c r="DO73" s="185"/>
      <c r="DP73" s="185"/>
      <c r="DQ73" s="185"/>
      <c r="DR73" s="185"/>
      <c r="DS73" s="185"/>
      <c r="DT73" s="185"/>
      <c r="DU73" s="185"/>
      <c r="DV73" s="185"/>
      <c r="DW73" s="185"/>
      <c r="DX73" s="185"/>
      <c r="DY73" s="185"/>
      <c r="DZ73" s="185"/>
      <c r="EA73" s="185"/>
      <c r="EB73" s="185"/>
      <c r="EC73" s="185"/>
      <c r="ED73" s="185"/>
      <c r="EE73" s="185"/>
      <c r="EF73" s="185"/>
      <c r="EG73" s="185"/>
      <c r="EH73" s="185"/>
      <c r="EI73" s="185"/>
      <c r="EJ73" s="185"/>
      <c r="EK73" s="185"/>
      <c r="EL73" s="185"/>
      <c r="EM73" s="185"/>
      <c r="EN73" s="185"/>
      <c r="EO73" s="185"/>
      <c r="EP73" s="185"/>
      <c r="EQ73" s="185"/>
      <c r="ER73" s="185"/>
      <c r="ES73" s="185"/>
      <c r="ET73" s="185"/>
      <c r="EU73" s="185"/>
      <c r="EV73" s="185"/>
      <c r="EW73" s="185"/>
      <c r="EX73" s="185"/>
      <c r="EY73" s="185"/>
      <c r="EZ73" s="185"/>
      <c r="FA73" s="185"/>
      <c r="FB73" s="185"/>
      <c r="FC73" s="185"/>
    </row>
    <row r="74" spans="2:159" ht="17.25" customHeight="1">
      <c r="B74" s="167"/>
      <c r="C74" s="159"/>
      <c r="F74" s="159"/>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5"/>
      <c r="BL74" s="185"/>
      <c r="BM74" s="185"/>
      <c r="BN74" s="185"/>
      <c r="BO74" s="185"/>
      <c r="BP74" s="185"/>
      <c r="BQ74" s="185"/>
      <c r="BR74" s="185"/>
      <c r="BS74" s="185"/>
      <c r="BT74" s="185"/>
      <c r="BU74" s="185"/>
      <c r="BV74" s="185"/>
      <c r="BW74" s="185"/>
      <c r="BX74" s="185"/>
      <c r="BY74" s="185"/>
      <c r="BZ74" s="185"/>
      <c r="CA74" s="185"/>
      <c r="CB74" s="185"/>
      <c r="CC74" s="185"/>
      <c r="CD74" s="185"/>
      <c r="CE74" s="185"/>
      <c r="CF74" s="185"/>
      <c r="CG74" s="185"/>
      <c r="CH74" s="185"/>
      <c r="CI74" s="185"/>
      <c r="CJ74" s="185"/>
      <c r="CK74" s="185"/>
      <c r="CL74" s="185"/>
      <c r="CM74" s="185"/>
      <c r="CN74" s="185"/>
      <c r="CO74" s="185"/>
      <c r="CP74" s="185"/>
      <c r="CQ74" s="185"/>
      <c r="CR74" s="185"/>
      <c r="CS74" s="185"/>
      <c r="CT74" s="185"/>
      <c r="CU74" s="185"/>
      <c r="CV74" s="185"/>
      <c r="CW74" s="185"/>
      <c r="CX74" s="185"/>
      <c r="CY74" s="185"/>
      <c r="CZ74" s="185"/>
      <c r="DA74" s="185"/>
      <c r="DB74" s="185"/>
      <c r="DC74" s="185"/>
      <c r="DD74" s="185"/>
      <c r="DE74" s="185"/>
      <c r="DF74" s="185"/>
      <c r="DG74" s="185"/>
      <c r="DH74" s="185"/>
      <c r="DI74" s="185"/>
      <c r="DJ74" s="185"/>
      <c r="DK74" s="185"/>
      <c r="DL74" s="185"/>
      <c r="DM74" s="185"/>
      <c r="DN74" s="185"/>
      <c r="DO74" s="185"/>
      <c r="DP74" s="185"/>
      <c r="DQ74" s="185"/>
      <c r="DR74" s="185"/>
      <c r="DS74" s="185"/>
      <c r="DT74" s="185"/>
      <c r="DU74" s="185"/>
      <c r="DV74" s="185"/>
      <c r="DW74" s="185"/>
      <c r="DX74" s="185"/>
      <c r="DY74" s="185"/>
      <c r="DZ74" s="185"/>
      <c r="EA74" s="185"/>
      <c r="EB74" s="185"/>
      <c r="EC74" s="185"/>
      <c r="ED74" s="185"/>
      <c r="EE74" s="185"/>
      <c r="EF74" s="185"/>
      <c r="EG74" s="185"/>
      <c r="EH74" s="185"/>
      <c r="EI74" s="185"/>
      <c r="EJ74" s="185"/>
      <c r="EK74" s="185"/>
      <c r="EL74" s="185"/>
      <c r="EM74" s="185"/>
      <c r="EN74" s="185"/>
      <c r="EO74" s="185"/>
      <c r="EP74" s="185"/>
      <c r="EQ74" s="185"/>
      <c r="ER74" s="185"/>
      <c r="ES74" s="185"/>
      <c r="ET74" s="185"/>
      <c r="EU74" s="185"/>
      <c r="EV74" s="185"/>
      <c r="EW74" s="185"/>
      <c r="EX74" s="185"/>
      <c r="EY74" s="185"/>
      <c r="EZ74" s="185"/>
      <c r="FA74" s="185"/>
      <c r="FB74" s="185"/>
      <c r="FC74" s="185"/>
    </row>
    <row r="75" spans="2:159" ht="17.25" customHeight="1">
      <c r="B75" s="168" t="s">
        <v>1156</v>
      </c>
      <c r="C75" s="159"/>
      <c r="F75" s="159" t="s">
        <v>1164</v>
      </c>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185"/>
      <c r="BR75" s="185"/>
      <c r="BS75" s="185"/>
      <c r="BT75" s="185"/>
      <c r="BU75" s="185"/>
      <c r="BV75" s="185"/>
      <c r="BW75" s="185"/>
      <c r="BX75" s="185"/>
      <c r="BY75" s="185"/>
      <c r="BZ75" s="185"/>
      <c r="CA75" s="185"/>
      <c r="CB75" s="185"/>
      <c r="CC75" s="185"/>
      <c r="CD75" s="185"/>
      <c r="CE75" s="185"/>
      <c r="CF75" s="185"/>
      <c r="CG75" s="185"/>
      <c r="CH75" s="185"/>
      <c r="CI75" s="185"/>
      <c r="CJ75" s="185"/>
      <c r="CK75" s="185"/>
      <c r="CL75" s="185"/>
      <c r="CM75" s="185"/>
      <c r="CN75" s="185"/>
      <c r="CO75" s="185"/>
      <c r="CP75" s="185"/>
      <c r="CQ75" s="185"/>
      <c r="CR75" s="185"/>
      <c r="CS75" s="185"/>
      <c r="CT75" s="185"/>
      <c r="CU75" s="185"/>
      <c r="CV75" s="185"/>
      <c r="CW75" s="185"/>
      <c r="CX75" s="185"/>
      <c r="CY75" s="185"/>
      <c r="CZ75" s="185"/>
      <c r="DA75" s="185"/>
      <c r="DB75" s="185"/>
      <c r="DC75" s="185"/>
      <c r="DD75" s="185"/>
      <c r="DE75" s="185"/>
      <c r="DF75" s="185"/>
      <c r="DG75" s="185"/>
      <c r="DH75" s="185"/>
      <c r="DI75" s="185"/>
      <c r="DJ75" s="185"/>
      <c r="DK75" s="185"/>
      <c r="DL75" s="185"/>
      <c r="DM75" s="185"/>
      <c r="DN75" s="185"/>
      <c r="DO75" s="185"/>
      <c r="DP75" s="185"/>
      <c r="DQ75" s="185"/>
      <c r="DR75" s="185"/>
      <c r="DS75" s="185"/>
      <c r="DT75" s="185"/>
      <c r="DU75" s="185"/>
      <c r="DV75" s="185"/>
      <c r="DW75" s="185"/>
      <c r="DX75" s="185"/>
      <c r="DY75" s="185"/>
      <c r="DZ75" s="185"/>
      <c r="EA75" s="185"/>
      <c r="EB75" s="185"/>
      <c r="EC75" s="185"/>
      <c r="ED75" s="185"/>
      <c r="EE75" s="185"/>
      <c r="EF75" s="185"/>
      <c r="EG75" s="185"/>
      <c r="EH75" s="185"/>
      <c r="EI75" s="185"/>
      <c r="EJ75" s="185"/>
      <c r="EK75" s="185"/>
      <c r="EL75" s="185"/>
      <c r="EM75" s="185"/>
      <c r="EN75" s="185"/>
      <c r="EO75" s="185"/>
      <c r="EP75" s="185"/>
      <c r="EQ75" s="185"/>
      <c r="ER75" s="185"/>
      <c r="ES75" s="185"/>
      <c r="ET75" s="185"/>
      <c r="EU75" s="185"/>
      <c r="EV75" s="185"/>
      <c r="EW75" s="185"/>
      <c r="EX75" s="185"/>
      <c r="EY75" s="185"/>
      <c r="EZ75" s="185"/>
      <c r="FA75" s="185"/>
      <c r="FB75" s="185"/>
      <c r="FC75" s="185"/>
    </row>
    <row r="76" spans="2:159" ht="17.25" customHeight="1">
      <c r="B76" s="159"/>
      <c r="C76" s="159"/>
      <c r="F76" s="159" t="s">
        <v>1157</v>
      </c>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5"/>
      <c r="BL76" s="185"/>
      <c r="BM76" s="185"/>
      <c r="BN76" s="185"/>
      <c r="BO76" s="185"/>
      <c r="BP76" s="185"/>
      <c r="BQ76" s="185"/>
      <c r="BR76" s="185"/>
      <c r="BS76" s="185"/>
      <c r="BT76" s="185"/>
      <c r="BU76" s="185"/>
      <c r="BV76" s="185"/>
      <c r="BW76" s="185"/>
      <c r="BX76" s="185"/>
      <c r="BY76" s="185"/>
      <c r="BZ76" s="185"/>
      <c r="CA76" s="185"/>
      <c r="CB76" s="185"/>
      <c r="CC76" s="185"/>
      <c r="CD76" s="185"/>
      <c r="CE76" s="185"/>
      <c r="CF76" s="185"/>
      <c r="CG76" s="185"/>
      <c r="CH76" s="185"/>
      <c r="CI76" s="185"/>
      <c r="CJ76" s="185"/>
      <c r="CK76" s="185"/>
      <c r="CL76" s="185"/>
      <c r="CM76" s="185"/>
      <c r="CN76" s="185"/>
      <c r="CO76" s="185"/>
      <c r="CP76" s="185"/>
      <c r="CQ76" s="185"/>
      <c r="CR76" s="185"/>
      <c r="CS76" s="185"/>
      <c r="CT76" s="185"/>
      <c r="CU76" s="185"/>
      <c r="CV76" s="185"/>
      <c r="CW76" s="185"/>
      <c r="CX76" s="185"/>
      <c r="CY76" s="185"/>
      <c r="CZ76" s="185"/>
      <c r="DA76" s="185"/>
      <c r="DB76" s="185"/>
      <c r="DC76" s="185"/>
      <c r="DD76" s="185"/>
      <c r="DE76" s="185"/>
      <c r="DF76" s="185"/>
      <c r="DG76" s="185"/>
      <c r="DH76" s="185"/>
      <c r="DI76" s="185"/>
      <c r="DJ76" s="185"/>
      <c r="DK76" s="185"/>
      <c r="DL76" s="185"/>
      <c r="DM76" s="185"/>
      <c r="DN76" s="185"/>
      <c r="DO76" s="185"/>
      <c r="DP76" s="185"/>
      <c r="DQ76" s="185"/>
      <c r="DR76" s="185"/>
      <c r="DS76" s="185"/>
      <c r="DT76" s="185"/>
      <c r="DU76" s="185"/>
      <c r="DV76" s="185"/>
      <c r="DW76" s="185"/>
      <c r="DX76" s="185"/>
      <c r="DY76" s="185"/>
      <c r="DZ76" s="185"/>
      <c r="EA76" s="185"/>
      <c r="EB76" s="185"/>
      <c r="EC76" s="185"/>
      <c r="ED76" s="185"/>
      <c r="EE76" s="185"/>
      <c r="EF76" s="185"/>
      <c r="EG76" s="185"/>
      <c r="EH76" s="185"/>
      <c r="EI76" s="185"/>
      <c r="EJ76" s="185"/>
      <c r="EK76" s="185"/>
      <c r="EL76" s="185"/>
      <c r="EM76" s="185"/>
      <c r="EN76" s="185"/>
      <c r="EO76" s="185"/>
      <c r="EP76" s="185"/>
      <c r="EQ76" s="185"/>
      <c r="ER76" s="185"/>
      <c r="ES76" s="185"/>
      <c r="ET76" s="185"/>
      <c r="EU76" s="185"/>
      <c r="EV76" s="185"/>
      <c r="EW76" s="185"/>
      <c r="EX76" s="185"/>
      <c r="EY76" s="185"/>
      <c r="EZ76" s="185"/>
      <c r="FA76" s="185"/>
      <c r="FB76" s="185"/>
      <c r="FC76" s="185"/>
    </row>
    <row r="77" spans="2:159" ht="17.25" customHeight="1">
      <c r="B77" s="159"/>
      <c r="C77" s="159"/>
      <c r="F77" s="159" t="s">
        <v>1158</v>
      </c>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5"/>
      <c r="BL77" s="185"/>
      <c r="BM77" s="185"/>
      <c r="BN77" s="185"/>
      <c r="BO77" s="185"/>
      <c r="BP77" s="185"/>
      <c r="BQ77" s="185"/>
      <c r="BR77" s="185"/>
      <c r="BS77" s="185"/>
      <c r="BT77" s="185"/>
      <c r="BU77" s="185"/>
      <c r="BV77" s="185"/>
      <c r="BW77" s="185"/>
      <c r="BX77" s="185"/>
      <c r="BY77" s="185"/>
      <c r="BZ77" s="185"/>
      <c r="CA77" s="185"/>
      <c r="CB77" s="185"/>
      <c r="CC77" s="185"/>
      <c r="CD77" s="185"/>
      <c r="CE77" s="185"/>
      <c r="CF77" s="185"/>
      <c r="CG77" s="185"/>
      <c r="CH77" s="185"/>
      <c r="CI77" s="185"/>
      <c r="CJ77" s="185"/>
      <c r="CK77" s="185"/>
      <c r="CL77" s="185"/>
      <c r="CM77" s="185"/>
      <c r="CN77" s="185"/>
      <c r="CO77" s="185"/>
      <c r="CP77" s="185"/>
      <c r="CQ77" s="185"/>
      <c r="CR77" s="185"/>
      <c r="CS77" s="185"/>
      <c r="CT77" s="185"/>
      <c r="CU77" s="185"/>
      <c r="CV77" s="185"/>
      <c r="CW77" s="185"/>
      <c r="CX77" s="185"/>
      <c r="CY77" s="185"/>
      <c r="CZ77" s="185"/>
      <c r="DA77" s="185"/>
      <c r="DB77" s="185"/>
      <c r="DC77" s="185"/>
      <c r="DD77" s="185"/>
      <c r="DE77" s="185"/>
      <c r="DF77" s="185"/>
      <c r="DG77" s="185"/>
      <c r="DH77" s="185"/>
      <c r="DI77" s="185"/>
      <c r="DJ77" s="185"/>
      <c r="DK77" s="185"/>
      <c r="DL77" s="185"/>
      <c r="DM77" s="185"/>
      <c r="DN77" s="185"/>
      <c r="DO77" s="185"/>
      <c r="DP77" s="185"/>
      <c r="DQ77" s="185"/>
      <c r="DR77" s="185"/>
      <c r="DS77" s="185"/>
      <c r="DT77" s="185"/>
      <c r="DU77" s="185"/>
      <c r="DV77" s="185"/>
      <c r="DW77" s="185"/>
      <c r="DX77" s="185"/>
      <c r="DY77" s="185"/>
      <c r="DZ77" s="185"/>
      <c r="EA77" s="185"/>
      <c r="EB77" s="185"/>
      <c r="EC77" s="185"/>
      <c r="ED77" s="185"/>
      <c r="EE77" s="185"/>
      <c r="EF77" s="185"/>
      <c r="EG77" s="185"/>
      <c r="EH77" s="185"/>
      <c r="EI77" s="185"/>
      <c r="EJ77" s="185"/>
      <c r="EK77" s="185"/>
      <c r="EL77" s="185"/>
      <c r="EM77" s="185"/>
      <c r="EN77" s="185"/>
      <c r="EO77" s="185"/>
      <c r="EP77" s="185"/>
      <c r="EQ77" s="185"/>
      <c r="ER77" s="185"/>
      <c r="ES77" s="185"/>
      <c r="ET77" s="185"/>
      <c r="EU77" s="185"/>
      <c r="EV77" s="185"/>
      <c r="EW77" s="185"/>
      <c r="EX77" s="185"/>
      <c r="EY77" s="185"/>
      <c r="EZ77" s="185"/>
      <c r="FA77" s="185"/>
      <c r="FB77" s="185"/>
      <c r="FC77" s="185"/>
    </row>
    <row r="78" spans="2:159" ht="17.25" customHeight="1">
      <c r="B78" s="159"/>
      <c r="C78" s="159"/>
      <c r="F78" s="159"/>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5"/>
      <c r="BL78" s="185"/>
      <c r="BM78" s="185"/>
      <c r="BN78" s="185"/>
      <c r="BO78" s="185"/>
      <c r="BP78" s="185"/>
      <c r="BQ78" s="185"/>
      <c r="BR78" s="185"/>
      <c r="BS78" s="185"/>
      <c r="BT78" s="185"/>
      <c r="BU78" s="185"/>
      <c r="BV78" s="185"/>
      <c r="BW78" s="185"/>
      <c r="BX78" s="185"/>
      <c r="BY78" s="185"/>
      <c r="BZ78" s="185"/>
      <c r="CA78" s="185"/>
      <c r="CB78" s="185"/>
      <c r="CC78" s="185"/>
      <c r="CD78" s="185"/>
      <c r="CE78" s="185"/>
      <c r="CF78" s="185"/>
      <c r="CG78" s="185"/>
      <c r="CH78" s="185"/>
      <c r="CI78" s="185"/>
      <c r="CJ78" s="185"/>
      <c r="CK78" s="185"/>
      <c r="CL78" s="185"/>
      <c r="CM78" s="185"/>
      <c r="CN78" s="185"/>
      <c r="CO78" s="185"/>
      <c r="CP78" s="185"/>
      <c r="CQ78" s="185"/>
      <c r="CR78" s="185"/>
      <c r="CS78" s="185"/>
      <c r="CT78" s="185"/>
      <c r="CU78" s="185"/>
      <c r="CV78" s="185"/>
      <c r="CW78" s="185"/>
      <c r="CX78" s="185"/>
      <c r="CY78" s="185"/>
      <c r="CZ78" s="185"/>
      <c r="DA78" s="185"/>
      <c r="DB78" s="185"/>
      <c r="DC78" s="185"/>
      <c r="DD78" s="185"/>
      <c r="DE78" s="185"/>
      <c r="DF78" s="185"/>
      <c r="DG78" s="185"/>
      <c r="DH78" s="185"/>
      <c r="DI78" s="185"/>
      <c r="DJ78" s="185"/>
      <c r="DK78" s="185"/>
      <c r="DL78" s="185"/>
      <c r="DM78" s="185"/>
      <c r="DN78" s="185"/>
      <c r="DO78" s="185"/>
      <c r="DP78" s="185"/>
      <c r="DQ78" s="185"/>
      <c r="DR78" s="185"/>
      <c r="DS78" s="185"/>
      <c r="DT78" s="185"/>
      <c r="DU78" s="185"/>
      <c r="DV78" s="185"/>
      <c r="DW78" s="185"/>
      <c r="DX78" s="185"/>
      <c r="DY78" s="185"/>
      <c r="DZ78" s="185"/>
      <c r="EA78" s="185"/>
      <c r="EB78" s="185"/>
      <c r="EC78" s="185"/>
      <c r="ED78" s="185"/>
      <c r="EE78" s="185"/>
      <c r="EF78" s="185"/>
      <c r="EG78" s="185"/>
      <c r="EH78" s="185"/>
      <c r="EI78" s="185"/>
      <c r="EJ78" s="185"/>
      <c r="EK78" s="185"/>
      <c r="EL78" s="185"/>
      <c r="EM78" s="185"/>
      <c r="EN78" s="185"/>
      <c r="EO78" s="185"/>
      <c r="EP78" s="185"/>
      <c r="EQ78" s="185"/>
      <c r="ER78" s="185"/>
      <c r="ES78" s="185"/>
      <c r="ET78" s="185"/>
      <c r="EU78" s="185"/>
      <c r="EV78" s="185"/>
      <c r="EW78" s="185"/>
      <c r="EX78" s="185"/>
      <c r="EY78" s="185"/>
      <c r="EZ78" s="185"/>
      <c r="FA78" s="185"/>
      <c r="FB78" s="185"/>
      <c r="FC78" s="185"/>
    </row>
    <row r="79" spans="2:159" ht="17.25" customHeight="1">
      <c r="B79" s="168" t="s">
        <v>1159</v>
      </c>
      <c r="C79" s="159"/>
      <c r="F79" s="159" t="s">
        <v>1160</v>
      </c>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5"/>
      <c r="BL79" s="185"/>
      <c r="BM79" s="185"/>
      <c r="BN79" s="185"/>
      <c r="BO79" s="185"/>
      <c r="BP79" s="185"/>
      <c r="BQ79" s="185"/>
      <c r="BR79" s="185"/>
      <c r="BS79" s="185"/>
      <c r="BT79" s="185"/>
      <c r="BU79" s="185"/>
      <c r="BV79" s="185"/>
      <c r="BW79" s="185"/>
      <c r="BX79" s="185"/>
      <c r="BY79" s="185"/>
      <c r="BZ79" s="185"/>
      <c r="CA79" s="185"/>
      <c r="CB79" s="185"/>
      <c r="CC79" s="185"/>
      <c r="CD79" s="185"/>
      <c r="CE79" s="185"/>
      <c r="CF79" s="185"/>
      <c r="CG79" s="185"/>
      <c r="CH79" s="185"/>
      <c r="CI79" s="185"/>
      <c r="CJ79" s="185"/>
      <c r="CK79" s="185"/>
      <c r="CL79" s="185"/>
      <c r="CM79" s="185"/>
      <c r="CN79" s="185"/>
      <c r="CO79" s="185"/>
      <c r="CP79" s="185"/>
      <c r="CQ79" s="185"/>
      <c r="CR79" s="185"/>
      <c r="CS79" s="185"/>
      <c r="CT79" s="185"/>
      <c r="CU79" s="185"/>
      <c r="CV79" s="185"/>
      <c r="CW79" s="185"/>
      <c r="CX79" s="185"/>
      <c r="CY79" s="185"/>
      <c r="CZ79" s="185"/>
      <c r="DA79" s="185"/>
      <c r="DB79" s="185"/>
      <c r="DC79" s="185"/>
      <c r="DD79" s="185"/>
      <c r="DE79" s="185"/>
      <c r="DF79" s="185"/>
      <c r="DG79" s="185"/>
      <c r="DH79" s="185"/>
      <c r="DI79" s="185"/>
      <c r="DJ79" s="185"/>
      <c r="DK79" s="185"/>
      <c r="DL79" s="185"/>
      <c r="DM79" s="185"/>
      <c r="DN79" s="185"/>
      <c r="DO79" s="185"/>
      <c r="DP79" s="185"/>
      <c r="DQ79" s="185"/>
      <c r="DR79" s="185"/>
      <c r="DS79" s="185"/>
      <c r="DT79" s="185"/>
      <c r="DU79" s="185"/>
      <c r="DV79" s="185"/>
      <c r="DW79" s="185"/>
      <c r="DX79" s="185"/>
      <c r="DY79" s="185"/>
      <c r="DZ79" s="185"/>
      <c r="EA79" s="185"/>
      <c r="EB79" s="185"/>
      <c r="EC79" s="185"/>
      <c r="ED79" s="185"/>
      <c r="EE79" s="185"/>
      <c r="EF79" s="185"/>
      <c r="EG79" s="185"/>
      <c r="EH79" s="185"/>
      <c r="EI79" s="185"/>
      <c r="EJ79" s="185"/>
      <c r="EK79" s="185"/>
      <c r="EL79" s="185"/>
      <c r="EM79" s="185"/>
      <c r="EN79" s="185"/>
      <c r="EO79" s="185"/>
      <c r="EP79" s="185"/>
      <c r="EQ79" s="185"/>
      <c r="ER79" s="185"/>
      <c r="ES79" s="185"/>
      <c r="ET79" s="185"/>
      <c r="EU79" s="185"/>
      <c r="EV79" s="185"/>
      <c r="EW79" s="185"/>
      <c r="EX79" s="185"/>
      <c r="EY79" s="185"/>
      <c r="EZ79" s="185"/>
      <c r="FA79" s="185"/>
      <c r="FB79" s="185"/>
      <c r="FC79" s="185"/>
    </row>
    <row r="80" spans="2:159" ht="17.25" customHeight="1">
      <c r="B80" s="159"/>
      <c r="C80" s="159"/>
      <c r="F80" s="159" t="s">
        <v>1161</v>
      </c>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5"/>
      <c r="BL80" s="185"/>
      <c r="BM80" s="185"/>
      <c r="BN80" s="185"/>
      <c r="BO80" s="185"/>
      <c r="BP80" s="185"/>
      <c r="BQ80" s="185"/>
      <c r="BR80" s="185"/>
      <c r="BS80" s="185"/>
      <c r="BT80" s="185"/>
      <c r="BU80" s="185"/>
      <c r="BV80" s="185"/>
      <c r="BW80" s="185"/>
      <c r="BX80" s="185"/>
      <c r="BY80" s="185"/>
      <c r="BZ80" s="185"/>
      <c r="CA80" s="185"/>
      <c r="CB80" s="185"/>
      <c r="CC80" s="185"/>
      <c r="CD80" s="185"/>
      <c r="CE80" s="185"/>
      <c r="CF80" s="185"/>
      <c r="CG80" s="185"/>
      <c r="CH80" s="185"/>
      <c r="CI80" s="185"/>
      <c r="CJ80" s="185"/>
      <c r="CK80" s="185"/>
      <c r="CL80" s="185"/>
      <c r="CM80" s="185"/>
      <c r="CN80" s="185"/>
      <c r="CO80" s="185"/>
      <c r="CP80" s="185"/>
      <c r="CQ80" s="185"/>
      <c r="CR80" s="185"/>
      <c r="CS80" s="185"/>
      <c r="CT80" s="185"/>
      <c r="CU80" s="185"/>
      <c r="CV80" s="185"/>
      <c r="CW80" s="185"/>
      <c r="CX80" s="185"/>
      <c r="CY80" s="185"/>
      <c r="CZ80" s="185"/>
      <c r="DA80" s="185"/>
      <c r="DB80" s="185"/>
      <c r="DC80" s="185"/>
      <c r="DD80" s="185"/>
      <c r="DE80" s="185"/>
      <c r="DF80" s="185"/>
      <c r="DG80" s="185"/>
      <c r="DH80" s="185"/>
      <c r="DI80" s="185"/>
      <c r="DJ80" s="185"/>
      <c r="DK80" s="185"/>
      <c r="DL80" s="185"/>
      <c r="DM80" s="185"/>
      <c r="DN80" s="185"/>
      <c r="DO80" s="185"/>
      <c r="DP80" s="185"/>
      <c r="DQ80" s="185"/>
      <c r="DR80" s="185"/>
      <c r="DS80" s="185"/>
      <c r="DT80" s="185"/>
      <c r="DU80" s="185"/>
      <c r="DV80" s="185"/>
      <c r="DW80" s="185"/>
      <c r="DX80" s="185"/>
      <c r="DY80" s="185"/>
      <c r="DZ80" s="185"/>
      <c r="EA80" s="185"/>
      <c r="EB80" s="185"/>
      <c r="EC80" s="185"/>
      <c r="ED80" s="185"/>
      <c r="EE80" s="185"/>
      <c r="EF80" s="185"/>
      <c r="EG80" s="185"/>
      <c r="EH80" s="185"/>
      <c r="EI80" s="185"/>
      <c r="EJ80" s="185"/>
      <c r="EK80" s="185"/>
      <c r="EL80" s="185"/>
      <c r="EM80" s="185"/>
      <c r="EN80" s="185"/>
      <c r="EO80" s="185"/>
      <c r="EP80" s="185"/>
      <c r="EQ80" s="185"/>
      <c r="ER80" s="185"/>
      <c r="ES80" s="185"/>
      <c r="ET80" s="185"/>
      <c r="EU80" s="185"/>
      <c r="EV80" s="185"/>
      <c r="EW80" s="185"/>
      <c r="EX80" s="185"/>
      <c r="EY80" s="185"/>
      <c r="EZ80" s="185"/>
      <c r="FA80" s="185"/>
      <c r="FB80" s="185"/>
      <c r="FC80" s="185"/>
    </row>
    <row r="81" spans="2:159" ht="17.25" customHeight="1">
      <c r="B81" s="159"/>
      <c r="C81" s="159"/>
      <c r="F81" s="159" t="s">
        <v>1162</v>
      </c>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5"/>
      <c r="BL81" s="185"/>
      <c r="BM81" s="185"/>
      <c r="BN81" s="185"/>
      <c r="BO81" s="185"/>
      <c r="BP81" s="185"/>
      <c r="BQ81" s="185"/>
      <c r="BR81" s="185"/>
      <c r="BS81" s="185"/>
      <c r="BT81" s="185"/>
      <c r="BU81" s="185"/>
      <c r="BV81" s="185"/>
      <c r="BW81" s="185"/>
      <c r="BX81" s="185"/>
      <c r="BY81" s="185"/>
      <c r="BZ81" s="185"/>
      <c r="CA81" s="185"/>
      <c r="CB81" s="185"/>
      <c r="CC81" s="185"/>
      <c r="CD81" s="185"/>
      <c r="CE81" s="185"/>
      <c r="CF81" s="185"/>
      <c r="CG81" s="185"/>
      <c r="CH81" s="185"/>
      <c r="CI81" s="185"/>
      <c r="CJ81" s="185"/>
      <c r="CK81" s="185"/>
      <c r="CL81" s="185"/>
      <c r="CM81" s="185"/>
      <c r="CN81" s="185"/>
      <c r="CO81" s="185"/>
      <c r="CP81" s="185"/>
      <c r="CQ81" s="185"/>
      <c r="CR81" s="185"/>
      <c r="CS81" s="185"/>
      <c r="CT81" s="185"/>
      <c r="CU81" s="185"/>
      <c r="CV81" s="185"/>
      <c r="CW81" s="185"/>
      <c r="CX81" s="185"/>
      <c r="CY81" s="185"/>
      <c r="CZ81" s="185"/>
      <c r="DA81" s="185"/>
      <c r="DB81" s="185"/>
      <c r="DC81" s="185"/>
      <c r="DD81" s="185"/>
      <c r="DE81" s="185"/>
      <c r="DF81" s="185"/>
      <c r="DG81" s="185"/>
      <c r="DH81" s="185"/>
      <c r="DI81" s="185"/>
      <c r="DJ81" s="185"/>
      <c r="DK81" s="185"/>
      <c r="DL81" s="185"/>
      <c r="DM81" s="185"/>
      <c r="DN81" s="185"/>
      <c r="DO81" s="185"/>
      <c r="DP81" s="185"/>
      <c r="DQ81" s="185"/>
      <c r="DR81" s="185"/>
      <c r="DS81" s="185"/>
      <c r="DT81" s="185"/>
      <c r="DU81" s="185"/>
      <c r="DV81" s="185"/>
      <c r="DW81" s="185"/>
      <c r="DX81" s="185"/>
      <c r="DY81" s="185"/>
      <c r="DZ81" s="185"/>
      <c r="EA81" s="185"/>
      <c r="EB81" s="185"/>
      <c r="EC81" s="185"/>
      <c r="ED81" s="185"/>
      <c r="EE81" s="185"/>
      <c r="EF81" s="185"/>
      <c r="EG81" s="185"/>
      <c r="EH81" s="185"/>
      <c r="EI81" s="185"/>
      <c r="EJ81" s="185"/>
      <c r="EK81" s="185"/>
      <c r="EL81" s="185"/>
      <c r="EM81" s="185"/>
      <c r="EN81" s="185"/>
      <c r="EO81" s="185"/>
      <c r="EP81" s="185"/>
      <c r="EQ81" s="185"/>
      <c r="ER81" s="185"/>
      <c r="ES81" s="185"/>
      <c r="ET81" s="185"/>
      <c r="EU81" s="185"/>
      <c r="EV81" s="185"/>
      <c r="EW81" s="185"/>
      <c r="EX81" s="185"/>
      <c r="EY81" s="185"/>
      <c r="EZ81" s="185"/>
      <c r="FA81" s="185"/>
      <c r="FB81" s="185"/>
      <c r="FC81" s="185"/>
    </row>
    <row r="82" spans="2:159" ht="17.25" customHeight="1">
      <c r="B82" s="159"/>
      <c r="C82" s="159"/>
      <c r="F82" s="159"/>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5"/>
      <c r="BL82" s="185"/>
      <c r="BM82" s="185"/>
      <c r="BN82" s="185"/>
      <c r="BO82" s="185"/>
      <c r="BP82" s="185"/>
      <c r="BQ82" s="185"/>
      <c r="BR82" s="185"/>
      <c r="BS82" s="185"/>
      <c r="BT82" s="185"/>
      <c r="BU82" s="185"/>
      <c r="BV82" s="185"/>
      <c r="BW82" s="185"/>
      <c r="BX82" s="185"/>
      <c r="BY82" s="185"/>
      <c r="BZ82" s="185"/>
      <c r="CA82" s="185"/>
      <c r="CB82" s="185"/>
      <c r="CC82" s="185"/>
      <c r="CD82" s="185"/>
      <c r="CE82" s="185"/>
      <c r="CF82" s="185"/>
      <c r="CG82" s="185"/>
      <c r="CH82" s="185"/>
      <c r="CI82" s="185"/>
      <c r="CJ82" s="185"/>
      <c r="CK82" s="185"/>
      <c r="CL82" s="185"/>
      <c r="CM82" s="185"/>
      <c r="CN82" s="185"/>
      <c r="CO82" s="185"/>
      <c r="CP82" s="185"/>
      <c r="CQ82" s="185"/>
      <c r="CR82" s="185"/>
      <c r="CS82" s="185"/>
      <c r="CT82" s="185"/>
      <c r="CU82" s="185"/>
      <c r="CV82" s="185"/>
      <c r="CW82" s="185"/>
      <c r="CX82" s="185"/>
      <c r="CY82" s="185"/>
      <c r="CZ82" s="185"/>
      <c r="DA82" s="185"/>
      <c r="DB82" s="185"/>
      <c r="DC82" s="185"/>
      <c r="DD82" s="185"/>
      <c r="DE82" s="185"/>
      <c r="DF82" s="185"/>
      <c r="DG82" s="185"/>
      <c r="DH82" s="185"/>
      <c r="DI82" s="185"/>
      <c r="DJ82" s="185"/>
      <c r="DK82" s="185"/>
      <c r="DL82" s="185"/>
      <c r="DM82" s="185"/>
      <c r="DN82" s="185"/>
      <c r="DO82" s="185"/>
      <c r="DP82" s="185"/>
      <c r="DQ82" s="185"/>
      <c r="DR82" s="185"/>
      <c r="DS82" s="185"/>
      <c r="DT82" s="185"/>
      <c r="DU82" s="185"/>
      <c r="DV82" s="185"/>
      <c r="DW82" s="185"/>
      <c r="DX82" s="185"/>
      <c r="DY82" s="185"/>
      <c r="DZ82" s="185"/>
      <c r="EA82" s="185"/>
      <c r="EB82" s="185"/>
      <c r="EC82" s="185"/>
      <c r="ED82" s="185"/>
      <c r="EE82" s="185"/>
      <c r="EF82" s="185"/>
      <c r="EG82" s="185"/>
      <c r="EH82" s="185"/>
      <c r="EI82" s="185"/>
      <c r="EJ82" s="185"/>
      <c r="EK82" s="185"/>
      <c r="EL82" s="185"/>
      <c r="EM82" s="185"/>
      <c r="EN82" s="185"/>
      <c r="EO82" s="185"/>
      <c r="EP82" s="185"/>
      <c r="EQ82" s="185"/>
      <c r="ER82" s="185"/>
      <c r="ES82" s="185"/>
      <c r="ET82" s="185"/>
      <c r="EU82" s="185"/>
      <c r="EV82" s="185"/>
      <c r="EW82" s="185"/>
      <c r="EX82" s="185"/>
      <c r="EY82" s="185"/>
      <c r="EZ82" s="185"/>
      <c r="FA82" s="185"/>
      <c r="FB82" s="185"/>
      <c r="FC82" s="185"/>
    </row>
    <row r="83" spans="2:159" ht="17.25" customHeight="1">
      <c r="B83" s="159" t="s">
        <v>1165</v>
      </c>
      <c r="C83" s="159"/>
      <c r="F83" s="104" t="s">
        <v>1115</v>
      </c>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5"/>
      <c r="BL83" s="185"/>
      <c r="BM83" s="185"/>
      <c r="BN83" s="185"/>
      <c r="BO83" s="185"/>
      <c r="BP83" s="185"/>
      <c r="BQ83" s="185"/>
      <c r="BR83" s="185"/>
      <c r="BS83" s="185"/>
      <c r="BT83" s="185"/>
      <c r="BU83" s="185"/>
      <c r="BV83" s="185"/>
      <c r="BW83" s="185"/>
      <c r="BX83" s="185"/>
      <c r="BY83" s="185"/>
      <c r="BZ83" s="185"/>
      <c r="CA83" s="185"/>
      <c r="CB83" s="185"/>
      <c r="CC83" s="185"/>
      <c r="CD83" s="185"/>
      <c r="CE83" s="185"/>
      <c r="CF83" s="185"/>
      <c r="CG83" s="185"/>
      <c r="CH83" s="185"/>
      <c r="CI83" s="185"/>
      <c r="CJ83" s="185"/>
      <c r="CK83" s="185"/>
      <c r="CL83" s="185"/>
      <c r="CM83" s="185"/>
      <c r="CN83" s="185"/>
      <c r="CO83" s="185"/>
      <c r="CP83" s="185"/>
      <c r="CQ83" s="185"/>
      <c r="CR83" s="185"/>
      <c r="CS83" s="185"/>
      <c r="CT83" s="185"/>
      <c r="CU83" s="185"/>
      <c r="CV83" s="185"/>
      <c r="CW83" s="185"/>
      <c r="CX83" s="185"/>
      <c r="CY83" s="185"/>
      <c r="CZ83" s="185"/>
      <c r="DA83" s="185"/>
      <c r="DB83" s="185"/>
      <c r="DC83" s="185"/>
      <c r="DD83" s="185"/>
      <c r="DE83" s="185"/>
      <c r="DF83" s="185"/>
      <c r="DG83" s="185"/>
      <c r="DH83" s="185"/>
      <c r="DI83" s="185"/>
      <c r="DJ83" s="185"/>
      <c r="DK83" s="185"/>
      <c r="DL83" s="185"/>
      <c r="DM83" s="185"/>
      <c r="DN83" s="185"/>
      <c r="DO83" s="185"/>
      <c r="DP83" s="185"/>
      <c r="DQ83" s="185"/>
      <c r="DR83" s="185"/>
      <c r="DS83" s="185"/>
      <c r="DT83" s="185"/>
      <c r="DU83" s="185"/>
      <c r="DV83" s="185"/>
      <c r="DW83" s="185"/>
      <c r="DX83" s="185"/>
      <c r="DY83" s="185"/>
      <c r="DZ83" s="185"/>
      <c r="EA83" s="185"/>
      <c r="EB83" s="185"/>
      <c r="EC83" s="185"/>
      <c r="ED83" s="185"/>
      <c r="EE83" s="185"/>
      <c r="EF83" s="185"/>
      <c r="EG83" s="185"/>
      <c r="EH83" s="185"/>
      <c r="EI83" s="185"/>
      <c r="EJ83" s="185"/>
      <c r="EK83" s="185"/>
      <c r="EL83" s="185"/>
      <c r="EM83" s="185"/>
      <c r="EN83" s="185"/>
      <c r="EO83" s="185"/>
      <c r="EP83" s="185"/>
      <c r="EQ83" s="185"/>
      <c r="ER83" s="185"/>
      <c r="ES83" s="185"/>
      <c r="ET83" s="185"/>
      <c r="EU83" s="185"/>
      <c r="EV83" s="185"/>
      <c r="EW83" s="185"/>
      <c r="EX83" s="185"/>
      <c r="EY83" s="185"/>
      <c r="EZ83" s="185"/>
      <c r="FA83" s="185"/>
      <c r="FB83" s="185"/>
      <c r="FC83" s="185"/>
    </row>
    <row r="84" spans="2:159" ht="17.25" customHeight="1">
      <c r="B84" s="159"/>
      <c r="C84" s="159"/>
      <c r="F84" s="104" t="s">
        <v>1116</v>
      </c>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5"/>
      <c r="BL84" s="185"/>
      <c r="BM84" s="185"/>
      <c r="BN84" s="185"/>
      <c r="BO84" s="185"/>
      <c r="BP84" s="185"/>
      <c r="BQ84" s="185"/>
      <c r="BR84" s="185"/>
      <c r="BS84" s="185"/>
      <c r="BT84" s="185"/>
      <c r="BU84" s="185"/>
      <c r="BV84" s="185"/>
      <c r="BW84" s="185"/>
      <c r="BX84" s="185"/>
      <c r="BY84" s="185"/>
      <c r="BZ84" s="185"/>
      <c r="CA84" s="185"/>
      <c r="CB84" s="185"/>
      <c r="CC84" s="185"/>
      <c r="CD84" s="185"/>
      <c r="CE84" s="185"/>
      <c r="CF84" s="185"/>
      <c r="CG84" s="185"/>
      <c r="CH84" s="185"/>
      <c r="CI84" s="185"/>
      <c r="CJ84" s="185"/>
      <c r="CK84" s="185"/>
      <c r="CL84" s="185"/>
      <c r="CM84" s="185"/>
      <c r="CN84" s="185"/>
      <c r="CO84" s="185"/>
      <c r="CP84" s="185"/>
      <c r="CQ84" s="185"/>
      <c r="CR84" s="185"/>
      <c r="CS84" s="185"/>
      <c r="CT84" s="185"/>
      <c r="CU84" s="185"/>
      <c r="CV84" s="185"/>
      <c r="CW84" s="185"/>
      <c r="CX84" s="185"/>
      <c r="CY84" s="185"/>
      <c r="CZ84" s="185"/>
      <c r="DA84" s="185"/>
      <c r="DB84" s="185"/>
      <c r="DC84" s="185"/>
      <c r="DD84" s="185"/>
      <c r="DE84" s="185"/>
      <c r="DF84" s="185"/>
      <c r="DG84" s="185"/>
      <c r="DH84" s="185"/>
      <c r="DI84" s="185"/>
      <c r="DJ84" s="185"/>
      <c r="DK84" s="185"/>
      <c r="DL84" s="185"/>
      <c r="DM84" s="185"/>
      <c r="DN84" s="185"/>
      <c r="DO84" s="185"/>
      <c r="DP84" s="185"/>
      <c r="DQ84" s="185"/>
      <c r="DR84" s="185"/>
      <c r="DS84" s="185"/>
      <c r="DT84" s="185"/>
      <c r="DU84" s="185"/>
      <c r="DV84" s="185"/>
      <c r="DW84" s="185"/>
      <c r="DX84" s="185"/>
      <c r="DY84" s="185"/>
      <c r="DZ84" s="185"/>
      <c r="EA84" s="185"/>
      <c r="EB84" s="185"/>
      <c r="EC84" s="185"/>
      <c r="ED84" s="185"/>
      <c r="EE84" s="185"/>
      <c r="EF84" s="185"/>
      <c r="EG84" s="185"/>
      <c r="EH84" s="185"/>
      <c r="EI84" s="185"/>
      <c r="EJ84" s="185"/>
      <c r="EK84" s="185"/>
      <c r="EL84" s="185"/>
      <c r="EM84" s="185"/>
      <c r="EN84" s="185"/>
      <c r="EO84" s="185"/>
      <c r="EP84" s="185"/>
      <c r="EQ84" s="185"/>
      <c r="ER84" s="185"/>
      <c r="ES84" s="185"/>
      <c r="ET84" s="185"/>
      <c r="EU84" s="185"/>
      <c r="EV84" s="185"/>
      <c r="EW84" s="185"/>
      <c r="EX84" s="185"/>
      <c r="EY84" s="185"/>
      <c r="EZ84" s="185"/>
      <c r="FA84" s="185"/>
      <c r="FB84" s="185"/>
      <c r="FC84" s="185"/>
    </row>
    <row r="85" spans="2:159" ht="17.25" customHeight="1">
      <c r="B85" s="159"/>
      <c r="C85" s="159"/>
      <c r="F85" s="159" t="s">
        <v>1166</v>
      </c>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5"/>
      <c r="BL85" s="185"/>
      <c r="BM85" s="185"/>
      <c r="BN85" s="185"/>
      <c r="BO85" s="185"/>
      <c r="BP85" s="185"/>
      <c r="BQ85" s="185"/>
      <c r="BR85" s="185"/>
      <c r="BS85" s="185"/>
      <c r="BT85" s="185"/>
      <c r="BU85" s="185"/>
      <c r="BV85" s="185"/>
      <c r="BW85" s="185"/>
      <c r="BX85" s="185"/>
      <c r="BY85" s="185"/>
      <c r="BZ85" s="185"/>
      <c r="CA85" s="185"/>
      <c r="CB85" s="185"/>
      <c r="CC85" s="185"/>
      <c r="CD85" s="185"/>
      <c r="CE85" s="185"/>
      <c r="CF85" s="185"/>
      <c r="CG85" s="185"/>
      <c r="CH85" s="185"/>
      <c r="CI85" s="185"/>
      <c r="CJ85" s="185"/>
      <c r="CK85" s="185"/>
      <c r="CL85" s="185"/>
      <c r="CM85" s="185"/>
      <c r="CN85" s="185"/>
      <c r="CO85" s="185"/>
      <c r="CP85" s="185"/>
      <c r="CQ85" s="185"/>
      <c r="CR85" s="185"/>
      <c r="CS85" s="185"/>
      <c r="CT85" s="185"/>
      <c r="CU85" s="185"/>
      <c r="CV85" s="185"/>
      <c r="CW85" s="185"/>
      <c r="CX85" s="185"/>
      <c r="CY85" s="185"/>
      <c r="CZ85" s="185"/>
      <c r="DA85" s="185"/>
      <c r="DB85" s="185"/>
      <c r="DC85" s="185"/>
      <c r="DD85" s="185"/>
      <c r="DE85" s="185"/>
      <c r="DF85" s="185"/>
      <c r="DG85" s="185"/>
      <c r="DH85" s="185"/>
      <c r="DI85" s="185"/>
      <c r="DJ85" s="185"/>
      <c r="DK85" s="185"/>
      <c r="DL85" s="185"/>
      <c r="DM85" s="185"/>
      <c r="DN85" s="185"/>
      <c r="DO85" s="185"/>
      <c r="DP85" s="185"/>
      <c r="DQ85" s="185"/>
      <c r="DR85" s="185"/>
      <c r="DS85" s="185"/>
      <c r="DT85" s="185"/>
      <c r="DU85" s="185"/>
      <c r="DV85" s="185"/>
      <c r="DW85" s="185"/>
      <c r="DX85" s="185"/>
      <c r="DY85" s="185"/>
      <c r="DZ85" s="185"/>
      <c r="EA85" s="185"/>
      <c r="EB85" s="185"/>
      <c r="EC85" s="185"/>
      <c r="ED85" s="185"/>
      <c r="EE85" s="185"/>
      <c r="EF85" s="185"/>
      <c r="EG85" s="185"/>
      <c r="EH85" s="185"/>
      <c r="EI85" s="185"/>
      <c r="EJ85" s="185"/>
      <c r="EK85" s="185"/>
      <c r="EL85" s="185"/>
      <c r="EM85" s="185"/>
      <c r="EN85" s="185"/>
      <c r="EO85" s="185"/>
      <c r="EP85" s="185"/>
      <c r="EQ85" s="185"/>
      <c r="ER85" s="185"/>
      <c r="ES85" s="185"/>
      <c r="ET85" s="185"/>
      <c r="EU85" s="185"/>
      <c r="EV85" s="185"/>
      <c r="EW85" s="185"/>
      <c r="EX85" s="185"/>
      <c r="EY85" s="185"/>
      <c r="EZ85" s="185"/>
      <c r="FA85" s="185"/>
      <c r="FB85" s="185"/>
      <c r="FC85" s="185"/>
    </row>
    <row r="86" spans="2:159" ht="17.25" customHeight="1">
      <c r="B86" s="159"/>
      <c r="C86" s="159"/>
      <c r="F86" s="159" t="s">
        <v>1167</v>
      </c>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5"/>
      <c r="BL86" s="185"/>
      <c r="BM86" s="185"/>
      <c r="BN86" s="185"/>
      <c r="BO86" s="185"/>
      <c r="BP86" s="185"/>
      <c r="BQ86" s="185"/>
      <c r="BR86" s="185"/>
      <c r="BS86" s="185"/>
      <c r="BT86" s="185"/>
      <c r="BU86" s="185"/>
      <c r="BV86" s="185"/>
      <c r="BW86" s="185"/>
      <c r="BX86" s="185"/>
      <c r="BY86" s="185"/>
      <c r="BZ86" s="185"/>
      <c r="CA86" s="185"/>
      <c r="CB86" s="185"/>
      <c r="CC86" s="185"/>
      <c r="CD86" s="185"/>
      <c r="CE86" s="185"/>
      <c r="CF86" s="185"/>
      <c r="CG86" s="185"/>
      <c r="CH86" s="185"/>
      <c r="CI86" s="185"/>
      <c r="CJ86" s="185"/>
      <c r="CK86" s="185"/>
      <c r="CL86" s="185"/>
      <c r="CM86" s="185"/>
      <c r="CN86" s="185"/>
      <c r="CO86" s="185"/>
      <c r="CP86" s="185"/>
      <c r="CQ86" s="185"/>
      <c r="CR86" s="185"/>
      <c r="CS86" s="185"/>
      <c r="CT86" s="185"/>
      <c r="CU86" s="185"/>
      <c r="CV86" s="185"/>
      <c r="CW86" s="185"/>
      <c r="CX86" s="185"/>
      <c r="CY86" s="185"/>
      <c r="CZ86" s="185"/>
      <c r="DA86" s="185"/>
      <c r="DB86" s="185"/>
      <c r="DC86" s="185"/>
      <c r="DD86" s="185"/>
      <c r="DE86" s="185"/>
      <c r="DF86" s="185"/>
      <c r="DG86" s="185"/>
      <c r="DH86" s="185"/>
      <c r="DI86" s="185"/>
      <c r="DJ86" s="185"/>
      <c r="DK86" s="185"/>
      <c r="DL86" s="185"/>
      <c r="DM86" s="185"/>
      <c r="DN86" s="185"/>
      <c r="DO86" s="185"/>
      <c r="DP86" s="185"/>
      <c r="DQ86" s="185"/>
      <c r="DR86" s="185"/>
      <c r="DS86" s="185"/>
      <c r="DT86" s="185"/>
      <c r="DU86" s="185"/>
      <c r="DV86" s="185"/>
      <c r="DW86" s="185"/>
      <c r="DX86" s="185"/>
      <c r="DY86" s="185"/>
      <c r="DZ86" s="185"/>
      <c r="EA86" s="185"/>
      <c r="EB86" s="185"/>
      <c r="EC86" s="185"/>
      <c r="ED86" s="185"/>
      <c r="EE86" s="185"/>
      <c r="EF86" s="185"/>
      <c r="EG86" s="185"/>
      <c r="EH86" s="185"/>
      <c r="EI86" s="185"/>
      <c r="EJ86" s="185"/>
      <c r="EK86" s="185"/>
      <c r="EL86" s="185"/>
      <c r="EM86" s="185"/>
      <c r="EN86" s="185"/>
      <c r="EO86" s="185"/>
      <c r="EP86" s="185"/>
      <c r="EQ86" s="185"/>
      <c r="ER86" s="185"/>
      <c r="ES86" s="185"/>
      <c r="ET86" s="185"/>
      <c r="EU86" s="185"/>
      <c r="EV86" s="185"/>
      <c r="EW86" s="185"/>
      <c r="EX86" s="185"/>
      <c r="EY86" s="185"/>
      <c r="EZ86" s="185"/>
      <c r="FA86" s="185"/>
      <c r="FB86" s="185"/>
      <c r="FC86" s="185"/>
    </row>
    <row r="87" spans="2:159" ht="17.25" customHeight="1">
      <c r="B87" s="159"/>
      <c r="C87" s="159"/>
      <c r="F87" s="159" t="s">
        <v>1168</v>
      </c>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5"/>
      <c r="BL87" s="185"/>
      <c r="BM87" s="185"/>
      <c r="BN87" s="185"/>
      <c r="BO87" s="185"/>
      <c r="BP87" s="185"/>
      <c r="BQ87" s="185"/>
      <c r="BR87" s="185"/>
      <c r="BS87" s="185"/>
      <c r="BT87" s="185"/>
      <c r="BU87" s="185"/>
      <c r="BV87" s="185"/>
      <c r="BW87" s="185"/>
      <c r="BX87" s="185"/>
      <c r="BY87" s="185"/>
      <c r="BZ87" s="185"/>
      <c r="CA87" s="185"/>
      <c r="CB87" s="185"/>
      <c r="CC87" s="185"/>
      <c r="CD87" s="185"/>
      <c r="CE87" s="185"/>
      <c r="CF87" s="185"/>
      <c r="CG87" s="185"/>
      <c r="CH87" s="185"/>
      <c r="CI87" s="185"/>
      <c r="CJ87" s="185"/>
      <c r="CK87" s="185"/>
      <c r="CL87" s="185"/>
      <c r="CM87" s="185"/>
      <c r="CN87" s="185"/>
      <c r="CO87" s="185"/>
      <c r="CP87" s="185"/>
      <c r="CQ87" s="185"/>
      <c r="CR87" s="185"/>
      <c r="CS87" s="185"/>
      <c r="CT87" s="185"/>
      <c r="CU87" s="185"/>
      <c r="CV87" s="185"/>
      <c r="CW87" s="185"/>
      <c r="CX87" s="185"/>
      <c r="CY87" s="185"/>
      <c r="CZ87" s="185"/>
      <c r="DA87" s="185"/>
      <c r="DB87" s="185"/>
      <c r="DC87" s="185"/>
      <c r="DD87" s="185"/>
      <c r="DE87" s="185"/>
      <c r="DF87" s="185"/>
      <c r="DG87" s="185"/>
      <c r="DH87" s="185"/>
      <c r="DI87" s="185"/>
      <c r="DJ87" s="185"/>
      <c r="DK87" s="185"/>
      <c r="DL87" s="185"/>
      <c r="DM87" s="185"/>
      <c r="DN87" s="185"/>
      <c r="DO87" s="185"/>
      <c r="DP87" s="185"/>
      <c r="DQ87" s="185"/>
      <c r="DR87" s="185"/>
      <c r="DS87" s="185"/>
      <c r="DT87" s="185"/>
      <c r="DU87" s="185"/>
      <c r="DV87" s="185"/>
      <c r="DW87" s="185"/>
      <c r="DX87" s="185"/>
      <c r="DY87" s="185"/>
      <c r="DZ87" s="185"/>
      <c r="EA87" s="185"/>
      <c r="EB87" s="185"/>
      <c r="EC87" s="185"/>
      <c r="ED87" s="185"/>
      <c r="EE87" s="185"/>
      <c r="EF87" s="185"/>
      <c r="EG87" s="185"/>
      <c r="EH87" s="185"/>
      <c r="EI87" s="185"/>
      <c r="EJ87" s="185"/>
      <c r="EK87" s="185"/>
      <c r="EL87" s="185"/>
      <c r="EM87" s="185"/>
      <c r="EN87" s="185"/>
      <c r="EO87" s="185"/>
      <c r="EP87" s="185"/>
      <c r="EQ87" s="185"/>
      <c r="ER87" s="185"/>
      <c r="ES87" s="185"/>
      <c r="ET87" s="185"/>
      <c r="EU87" s="185"/>
      <c r="EV87" s="185"/>
      <c r="EW87" s="185"/>
      <c r="EX87" s="185"/>
      <c r="EY87" s="185"/>
      <c r="EZ87" s="185"/>
      <c r="FA87" s="185"/>
      <c r="FB87" s="185"/>
      <c r="FC87" s="185"/>
    </row>
    <row r="88" spans="2:159" ht="17.25" customHeight="1">
      <c r="B88" s="159"/>
      <c r="C88" s="159"/>
      <c r="F88" s="159" t="s">
        <v>1169</v>
      </c>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5"/>
      <c r="BL88" s="185"/>
      <c r="BM88" s="185"/>
      <c r="BN88" s="185"/>
      <c r="BO88" s="185"/>
      <c r="BP88" s="185"/>
      <c r="BQ88" s="185"/>
      <c r="BR88" s="185"/>
      <c r="BS88" s="185"/>
      <c r="BT88" s="185"/>
      <c r="BU88" s="185"/>
      <c r="BV88" s="185"/>
      <c r="BW88" s="185"/>
      <c r="BX88" s="185"/>
      <c r="BY88" s="185"/>
      <c r="BZ88" s="185"/>
      <c r="CA88" s="185"/>
      <c r="CB88" s="185"/>
      <c r="CC88" s="185"/>
      <c r="CD88" s="185"/>
      <c r="CE88" s="185"/>
      <c r="CF88" s="185"/>
      <c r="CG88" s="185"/>
      <c r="CH88" s="185"/>
      <c r="CI88" s="185"/>
      <c r="CJ88" s="185"/>
      <c r="CK88" s="185"/>
      <c r="CL88" s="185"/>
      <c r="CM88" s="185"/>
      <c r="CN88" s="185"/>
      <c r="CO88" s="185"/>
      <c r="CP88" s="185"/>
      <c r="CQ88" s="185"/>
      <c r="CR88" s="185"/>
      <c r="CS88" s="185"/>
      <c r="CT88" s="185"/>
      <c r="CU88" s="185"/>
      <c r="CV88" s="185"/>
      <c r="CW88" s="185"/>
      <c r="CX88" s="185"/>
      <c r="CY88" s="185"/>
      <c r="CZ88" s="185"/>
      <c r="DA88" s="185"/>
      <c r="DB88" s="185"/>
      <c r="DC88" s="185"/>
      <c r="DD88" s="185"/>
      <c r="DE88" s="185"/>
      <c r="DF88" s="185"/>
      <c r="DG88" s="185"/>
      <c r="DH88" s="185"/>
      <c r="DI88" s="185"/>
      <c r="DJ88" s="185"/>
      <c r="DK88" s="185"/>
      <c r="DL88" s="185"/>
      <c r="DM88" s="185"/>
      <c r="DN88" s="185"/>
      <c r="DO88" s="185"/>
      <c r="DP88" s="185"/>
      <c r="DQ88" s="185"/>
      <c r="DR88" s="185"/>
      <c r="DS88" s="185"/>
      <c r="DT88" s="185"/>
      <c r="DU88" s="185"/>
      <c r="DV88" s="185"/>
      <c r="DW88" s="185"/>
      <c r="DX88" s="185"/>
      <c r="DY88" s="185"/>
      <c r="DZ88" s="185"/>
      <c r="EA88" s="185"/>
      <c r="EB88" s="185"/>
      <c r="EC88" s="185"/>
      <c r="ED88" s="185"/>
      <c r="EE88" s="185"/>
      <c r="EF88" s="185"/>
      <c r="EG88" s="185"/>
      <c r="EH88" s="185"/>
      <c r="EI88" s="185"/>
      <c r="EJ88" s="185"/>
      <c r="EK88" s="185"/>
      <c r="EL88" s="185"/>
      <c r="EM88" s="185"/>
      <c r="EN88" s="185"/>
      <c r="EO88" s="185"/>
      <c r="EP88" s="185"/>
      <c r="EQ88" s="185"/>
      <c r="ER88" s="185"/>
      <c r="ES88" s="185"/>
      <c r="ET88" s="185"/>
      <c r="EU88" s="185"/>
      <c r="EV88" s="185"/>
      <c r="EW88" s="185"/>
      <c r="EX88" s="185"/>
      <c r="EY88" s="185"/>
      <c r="EZ88" s="185"/>
      <c r="FA88" s="185"/>
      <c r="FB88" s="185"/>
      <c r="FC88" s="185"/>
    </row>
    <row r="89" spans="2:159" ht="17.25" customHeight="1">
      <c r="B89" s="159"/>
      <c r="C89" s="159"/>
      <c r="F89" s="159" t="s">
        <v>1170</v>
      </c>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5"/>
      <c r="BL89" s="185"/>
      <c r="BM89" s="185"/>
      <c r="BN89" s="185"/>
      <c r="BO89" s="185"/>
      <c r="BP89" s="185"/>
      <c r="BQ89" s="185"/>
      <c r="BR89" s="185"/>
      <c r="BS89" s="185"/>
      <c r="BT89" s="185"/>
      <c r="BU89" s="185"/>
      <c r="BV89" s="185"/>
      <c r="BW89" s="185"/>
      <c r="BX89" s="185"/>
      <c r="BY89" s="185"/>
      <c r="BZ89" s="185"/>
      <c r="CA89" s="185"/>
      <c r="CB89" s="185"/>
      <c r="CC89" s="185"/>
      <c r="CD89" s="185"/>
      <c r="CE89" s="185"/>
      <c r="CF89" s="185"/>
      <c r="CG89" s="185"/>
      <c r="CH89" s="185"/>
      <c r="CI89" s="185"/>
      <c r="CJ89" s="185"/>
      <c r="CK89" s="185"/>
      <c r="CL89" s="185"/>
      <c r="CM89" s="185"/>
      <c r="CN89" s="185"/>
      <c r="CO89" s="185"/>
      <c r="CP89" s="185"/>
      <c r="CQ89" s="185"/>
      <c r="CR89" s="185"/>
      <c r="CS89" s="185"/>
      <c r="CT89" s="185"/>
      <c r="CU89" s="185"/>
      <c r="CV89" s="185"/>
      <c r="CW89" s="185"/>
      <c r="CX89" s="185"/>
      <c r="CY89" s="185"/>
      <c r="CZ89" s="185"/>
      <c r="DA89" s="185"/>
      <c r="DB89" s="185"/>
      <c r="DC89" s="185"/>
      <c r="DD89" s="185"/>
      <c r="DE89" s="185"/>
      <c r="DF89" s="185"/>
      <c r="DG89" s="185"/>
      <c r="DH89" s="185"/>
      <c r="DI89" s="185"/>
      <c r="DJ89" s="185"/>
      <c r="DK89" s="185"/>
      <c r="DL89" s="185"/>
      <c r="DM89" s="185"/>
      <c r="DN89" s="185"/>
      <c r="DO89" s="185"/>
      <c r="DP89" s="185"/>
      <c r="DQ89" s="185"/>
      <c r="DR89" s="185"/>
      <c r="DS89" s="185"/>
      <c r="DT89" s="185"/>
      <c r="DU89" s="185"/>
      <c r="DV89" s="185"/>
      <c r="DW89" s="185"/>
      <c r="DX89" s="185"/>
      <c r="DY89" s="185"/>
      <c r="DZ89" s="185"/>
      <c r="EA89" s="185"/>
      <c r="EB89" s="185"/>
      <c r="EC89" s="185"/>
      <c r="ED89" s="185"/>
      <c r="EE89" s="185"/>
      <c r="EF89" s="185"/>
      <c r="EG89" s="185"/>
      <c r="EH89" s="185"/>
      <c r="EI89" s="185"/>
      <c r="EJ89" s="185"/>
      <c r="EK89" s="185"/>
      <c r="EL89" s="185"/>
      <c r="EM89" s="185"/>
      <c r="EN89" s="185"/>
      <c r="EO89" s="185"/>
      <c r="EP89" s="185"/>
      <c r="EQ89" s="185"/>
      <c r="ER89" s="185"/>
      <c r="ES89" s="185"/>
      <c r="ET89" s="185"/>
      <c r="EU89" s="185"/>
      <c r="EV89" s="185"/>
      <c r="EW89" s="185"/>
      <c r="EX89" s="185"/>
      <c r="EY89" s="185"/>
      <c r="EZ89" s="185"/>
      <c r="FA89" s="185"/>
      <c r="FB89" s="185"/>
      <c r="FC89" s="185"/>
    </row>
    <row r="90" spans="2:159" ht="17.25" customHeight="1">
      <c r="B90" s="226"/>
      <c r="C90" s="159"/>
      <c r="F90" s="159" t="s">
        <v>1171</v>
      </c>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5"/>
      <c r="BL90" s="185"/>
      <c r="BM90" s="185"/>
      <c r="BN90" s="185"/>
      <c r="BO90" s="185"/>
      <c r="BP90" s="185"/>
      <c r="BQ90" s="185"/>
      <c r="BR90" s="185"/>
      <c r="BS90" s="185"/>
      <c r="BT90" s="185"/>
      <c r="BU90" s="185"/>
      <c r="BV90" s="185"/>
      <c r="BW90" s="185"/>
      <c r="BX90" s="185"/>
      <c r="BY90" s="185"/>
      <c r="BZ90" s="185"/>
      <c r="CA90" s="185"/>
      <c r="CB90" s="185"/>
      <c r="CC90" s="185"/>
      <c r="CD90" s="185"/>
      <c r="CE90" s="185"/>
      <c r="CF90" s="185"/>
      <c r="CG90" s="185"/>
      <c r="CH90" s="185"/>
      <c r="CI90" s="185"/>
      <c r="CJ90" s="185"/>
      <c r="CK90" s="185"/>
      <c r="CL90" s="185"/>
      <c r="CM90" s="185"/>
      <c r="CN90" s="185"/>
      <c r="CO90" s="185"/>
      <c r="CP90" s="185"/>
      <c r="CQ90" s="185"/>
      <c r="CR90" s="185"/>
      <c r="CS90" s="185"/>
      <c r="CT90" s="185"/>
      <c r="CU90" s="185"/>
      <c r="CV90" s="185"/>
      <c r="CW90" s="185"/>
      <c r="CX90" s="185"/>
      <c r="CY90" s="185"/>
      <c r="CZ90" s="185"/>
      <c r="DA90" s="185"/>
      <c r="DB90" s="185"/>
      <c r="DC90" s="185"/>
      <c r="DD90" s="185"/>
      <c r="DE90" s="185"/>
      <c r="DF90" s="185"/>
      <c r="DG90" s="185"/>
      <c r="DH90" s="185"/>
      <c r="DI90" s="185"/>
      <c r="DJ90" s="185"/>
      <c r="DK90" s="185"/>
      <c r="DL90" s="185"/>
      <c r="DM90" s="185"/>
      <c r="DN90" s="185"/>
      <c r="DO90" s="185"/>
      <c r="DP90" s="185"/>
      <c r="DQ90" s="185"/>
      <c r="DR90" s="185"/>
      <c r="DS90" s="185"/>
      <c r="DT90" s="185"/>
      <c r="DU90" s="185"/>
      <c r="DV90" s="185"/>
      <c r="DW90" s="185"/>
      <c r="DX90" s="185"/>
      <c r="DY90" s="185"/>
      <c r="DZ90" s="185"/>
      <c r="EA90" s="185"/>
      <c r="EB90" s="185"/>
      <c r="EC90" s="185"/>
      <c r="ED90" s="185"/>
      <c r="EE90" s="185"/>
      <c r="EF90" s="185"/>
      <c r="EG90" s="185"/>
      <c r="EH90" s="185"/>
      <c r="EI90" s="185"/>
      <c r="EJ90" s="185"/>
      <c r="EK90" s="185"/>
      <c r="EL90" s="185"/>
      <c r="EM90" s="185"/>
      <c r="EN90" s="185"/>
      <c r="EO90" s="185"/>
      <c r="EP90" s="185"/>
      <c r="EQ90" s="185"/>
      <c r="ER90" s="185"/>
      <c r="ES90" s="185"/>
      <c r="ET90" s="185"/>
      <c r="EU90" s="185"/>
      <c r="EV90" s="185"/>
      <c r="EW90" s="185"/>
      <c r="EX90" s="185"/>
      <c r="EY90" s="185"/>
      <c r="EZ90" s="185"/>
      <c r="FA90" s="185"/>
      <c r="FB90" s="185"/>
      <c r="FC90" s="185"/>
    </row>
    <row r="91" spans="2:159" ht="17.25" customHeight="1">
      <c r="B91" s="159"/>
      <c r="C91" s="159"/>
      <c r="F91" s="159"/>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5"/>
      <c r="BL91" s="185"/>
      <c r="BM91" s="185"/>
      <c r="BN91" s="185"/>
      <c r="BO91" s="185"/>
      <c r="BP91" s="185"/>
      <c r="BQ91" s="185"/>
      <c r="BR91" s="185"/>
      <c r="BS91" s="185"/>
      <c r="BT91" s="185"/>
      <c r="BU91" s="185"/>
      <c r="BV91" s="185"/>
      <c r="BW91" s="185"/>
      <c r="BX91" s="185"/>
      <c r="BY91" s="185"/>
      <c r="BZ91" s="185"/>
      <c r="CA91" s="185"/>
      <c r="CB91" s="185"/>
      <c r="CC91" s="185"/>
      <c r="CD91" s="185"/>
      <c r="CE91" s="185"/>
      <c r="CF91" s="185"/>
      <c r="CG91" s="185"/>
      <c r="CH91" s="185"/>
      <c r="CI91" s="185"/>
      <c r="CJ91" s="185"/>
      <c r="CK91" s="185"/>
      <c r="CL91" s="185"/>
      <c r="CM91" s="185"/>
      <c r="CN91" s="185"/>
      <c r="CO91" s="185"/>
      <c r="CP91" s="185"/>
      <c r="CQ91" s="185"/>
      <c r="CR91" s="185"/>
      <c r="CS91" s="185"/>
      <c r="CT91" s="185"/>
      <c r="CU91" s="185"/>
      <c r="CV91" s="185"/>
      <c r="CW91" s="185"/>
      <c r="CX91" s="185"/>
      <c r="CY91" s="185"/>
      <c r="CZ91" s="185"/>
      <c r="DA91" s="185"/>
      <c r="DB91" s="185"/>
      <c r="DC91" s="185"/>
      <c r="DD91" s="185"/>
      <c r="DE91" s="185"/>
      <c r="DF91" s="185"/>
      <c r="DG91" s="185"/>
      <c r="DH91" s="185"/>
      <c r="DI91" s="185"/>
      <c r="DJ91" s="185"/>
      <c r="DK91" s="185"/>
      <c r="DL91" s="185"/>
      <c r="DM91" s="185"/>
      <c r="DN91" s="185"/>
      <c r="DO91" s="185"/>
      <c r="DP91" s="185"/>
      <c r="DQ91" s="185"/>
      <c r="DR91" s="185"/>
      <c r="DS91" s="185"/>
      <c r="DT91" s="185"/>
      <c r="DU91" s="185"/>
      <c r="DV91" s="185"/>
      <c r="DW91" s="185"/>
      <c r="DX91" s="185"/>
      <c r="DY91" s="185"/>
      <c r="DZ91" s="185"/>
      <c r="EA91" s="185"/>
      <c r="EB91" s="185"/>
      <c r="EC91" s="185"/>
      <c r="ED91" s="185"/>
      <c r="EE91" s="185"/>
      <c r="EF91" s="185"/>
      <c r="EG91" s="185"/>
      <c r="EH91" s="185"/>
      <c r="EI91" s="185"/>
      <c r="EJ91" s="185"/>
      <c r="EK91" s="185"/>
      <c r="EL91" s="185"/>
      <c r="EM91" s="185"/>
      <c r="EN91" s="185"/>
      <c r="EO91" s="185"/>
      <c r="EP91" s="185"/>
      <c r="EQ91" s="185"/>
      <c r="ER91" s="185"/>
      <c r="ES91" s="185"/>
      <c r="ET91" s="185"/>
      <c r="EU91" s="185"/>
      <c r="EV91" s="185"/>
      <c r="EW91" s="185"/>
      <c r="EX91" s="185"/>
      <c r="EY91" s="185"/>
      <c r="EZ91" s="185"/>
      <c r="FA91" s="185"/>
      <c r="FB91" s="185"/>
      <c r="FC91" s="185"/>
    </row>
    <row r="92" spans="2:159" ht="17.25" customHeight="1">
      <c r="B92" s="159" t="s">
        <v>1172</v>
      </c>
      <c r="C92" s="159"/>
      <c r="F92" s="104" t="s">
        <v>978</v>
      </c>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5"/>
      <c r="BL92" s="185"/>
      <c r="BM92" s="185"/>
      <c r="BN92" s="185"/>
      <c r="BO92" s="185"/>
      <c r="BP92" s="185"/>
      <c r="BQ92" s="185"/>
      <c r="BR92" s="185"/>
      <c r="BS92" s="185"/>
      <c r="BT92" s="185"/>
      <c r="BU92" s="185"/>
      <c r="BV92" s="185"/>
      <c r="BW92" s="185"/>
      <c r="BX92" s="185"/>
      <c r="BY92" s="185"/>
      <c r="BZ92" s="185"/>
      <c r="CA92" s="185"/>
      <c r="CB92" s="185"/>
      <c r="CC92" s="185"/>
      <c r="CD92" s="185"/>
      <c r="CE92" s="185"/>
      <c r="CF92" s="185"/>
      <c r="CG92" s="185"/>
      <c r="CH92" s="185"/>
      <c r="CI92" s="185"/>
      <c r="CJ92" s="185"/>
      <c r="CK92" s="185"/>
      <c r="CL92" s="185"/>
      <c r="CM92" s="185"/>
      <c r="CN92" s="185"/>
      <c r="CO92" s="185"/>
      <c r="CP92" s="185"/>
      <c r="CQ92" s="185"/>
      <c r="CR92" s="185"/>
      <c r="CS92" s="185"/>
      <c r="CT92" s="185"/>
      <c r="CU92" s="185"/>
      <c r="CV92" s="185"/>
      <c r="CW92" s="185"/>
      <c r="CX92" s="185"/>
      <c r="CY92" s="185"/>
      <c r="CZ92" s="185"/>
      <c r="DA92" s="185"/>
      <c r="DB92" s="185"/>
      <c r="DC92" s="185"/>
      <c r="DD92" s="185"/>
      <c r="DE92" s="185"/>
      <c r="DF92" s="185"/>
      <c r="DG92" s="185"/>
      <c r="DH92" s="185"/>
      <c r="DI92" s="185"/>
      <c r="DJ92" s="185"/>
      <c r="DK92" s="185"/>
      <c r="DL92" s="185"/>
      <c r="DM92" s="185"/>
      <c r="DN92" s="185"/>
      <c r="DO92" s="185"/>
      <c r="DP92" s="185"/>
      <c r="DQ92" s="185"/>
      <c r="DR92" s="185"/>
      <c r="DS92" s="185"/>
      <c r="DT92" s="185"/>
      <c r="DU92" s="185"/>
      <c r="DV92" s="185"/>
      <c r="DW92" s="185"/>
      <c r="DX92" s="185"/>
      <c r="DY92" s="185"/>
      <c r="DZ92" s="185"/>
      <c r="EA92" s="185"/>
      <c r="EB92" s="185"/>
      <c r="EC92" s="185"/>
      <c r="ED92" s="185"/>
      <c r="EE92" s="185"/>
      <c r="EF92" s="185"/>
      <c r="EG92" s="185"/>
      <c r="EH92" s="185"/>
      <c r="EI92" s="185"/>
      <c r="EJ92" s="185"/>
      <c r="EK92" s="185"/>
      <c r="EL92" s="185"/>
      <c r="EM92" s="185"/>
      <c r="EN92" s="185"/>
      <c r="EO92" s="185"/>
      <c r="EP92" s="185"/>
      <c r="EQ92" s="185"/>
      <c r="ER92" s="185"/>
      <c r="ES92" s="185"/>
      <c r="ET92" s="185"/>
      <c r="EU92" s="185"/>
      <c r="EV92" s="185"/>
      <c r="EW92" s="185"/>
      <c r="EX92" s="185"/>
      <c r="EY92" s="185"/>
      <c r="EZ92" s="185"/>
      <c r="FA92" s="185"/>
      <c r="FB92" s="185"/>
      <c r="FC92" s="185"/>
    </row>
    <row r="93" spans="2:159" ht="17.25" customHeight="1">
      <c r="B93" s="159"/>
      <c r="C93" s="159"/>
      <c r="F93" s="104" t="s">
        <v>1175</v>
      </c>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5"/>
      <c r="BL93" s="185"/>
      <c r="BM93" s="185"/>
      <c r="BN93" s="185"/>
      <c r="BO93" s="185"/>
      <c r="BP93" s="185"/>
      <c r="BQ93" s="185"/>
      <c r="BR93" s="185"/>
      <c r="BS93" s="185"/>
      <c r="BT93" s="185"/>
      <c r="BU93" s="185"/>
      <c r="BV93" s="185"/>
      <c r="BW93" s="185"/>
      <c r="BX93" s="185"/>
      <c r="BY93" s="185"/>
      <c r="BZ93" s="185"/>
      <c r="CA93" s="185"/>
      <c r="CB93" s="185"/>
      <c r="CC93" s="185"/>
      <c r="CD93" s="185"/>
      <c r="CE93" s="185"/>
      <c r="CF93" s="185"/>
      <c r="CG93" s="185"/>
      <c r="CH93" s="185"/>
      <c r="CI93" s="185"/>
      <c r="CJ93" s="185"/>
      <c r="CK93" s="185"/>
      <c r="CL93" s="185"/>
      <c r="CM93" s="185"/>
      <c r="CN93" s="185"/>
      <c r="CO93" s="185"/>
      <c r="CP93" s="185"/>
      <c r="CQ93" s="185"/>
      <c r="CR93" s="185"/>
      <c r="CS93" s="185"/>
      <c r="CT93" s="185"/>
      <c r="CU93" s="185"/>
      <c r="CV93" s="185"/>
      <c r="CW93" s="185"/>
      <c r="CX93" s="185"/>
      <c r="CY93" s="185"/>
      <c r="CZ93" s="185"/>
      <c r="DA93" s="185"/>
      <c r="DB93" s="185"/>
      <c r="DC93" s="185"/>
      <c r="DD93" s="185"/>
      <c r="DE93" s="185"/>
      <c r="DF93" s="185"/>
      <c r="DG93" s="185"/>
      <c r="DH93" s="185"/>
      <c r="DI93" s="185"/>
      <c r="DJ93" s="185"/>
      <c r="DK93" s="185"/>
      <c r="DL93" s="185"/>
      <c r="DM93" s="185"/>
      <c r="DN93" s="185"/>
      <c r="DO93" s="185"/>
      <c r="DP93" s="185"/>
      <c r="DQ93" s="185"/>
      <c r="DR93" s="185"/>
      <c r="DS93" s="185"/>
      <c r="DT93" s="185"/>
      <c r="DU93" s="185"/>
      <c r="DV93" s="185"/>
      <c r="DW93" s="185"/>
      <c r="DX93" s="185"/>
      <c r="DY93" s="185"/>
      <c r="DZ93" s="185"/>
      <c r="EA93" s="185"/>
      <c r="EB93" s="185"/>
      <c r="EC93" s="185"/>
      <c r="ED93" s="185"/>
      <c r="EE93" s="185"/>
      <c r="EF93" s="185"/>
      <c r="EG93" s="185"/>
      <c r="EH93" s="185"/>
      <c r="EI93" s="185"/>
      <c r="EJ93" s="185"/>
      <c r="EK93" s="185"/>
      <c r="EL93" s="185"/>
      <c r="EM93" s="185"/>
      <c r="EN93" s="185"/>
      <c r="EO93" s="185"/>
      <c r="EP93" s="185"/>
      <c r="EQ93" s="185"/>
      <c r="ER93" s="185"/>
      <c r="ES93" s="185"/>
      <c r="ET93" s="185"/>
      <c r="EU93" s="185"/>
      <c r="EV93" s="185"/>
      <c r="EW93" s="185"/>
      <c r="EX93" s="185"/>
      <c r="EY93" s="185"/>
      <c r="EZ93" s="185"/>
      <c r="FA93" s="185"/>
      <c r="FB93" s="185"/>
      <c r="FC93" s="185"/>
    </row>
    <row r="94" spans="2:159" ht="17.25" customHeight="1">
      <c r="B94" s="159"/>
      <c r="C94" s="159"/>
      <c r="F94" s="104" t="s">
        <v>1174</v>
      </c>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5"/>
      <c r="BL94" s="185"/>
      <c r="BM94" s="185"/>
      <c r="BN94" s="185"/>
      <c r="BO94" s="185"/>
      <c r="BP94" s="185"/>
      <c r="BQ94" s="185"/>
      <c r="BR94" s="185"/>
      <c r="BS94" s="185"/>
      <c r="BT94" s="185"/>
      <c r="BU94" s="185"/>
      <c r="BV94" s="185"/>
      <c r="BW94" s="185"/>
      <c r="BX94" s="185"/>
      <c r="BY94" s="185"/>
      <c r="BZ94" s="185"/>
      <c r="CA94" s="185"/>
      <c r="CB94" s="185"/>
      <c r="CC94" s="185"/>
      <c r="CD94" s="185"/>
      <c r="CE94" s="185"/>
      <c r="CF94" s="185"/>
      <c r="CG94" s="185"/>
      <c r="CH94" s="185"/>
      <c r="CI94" s="185"/>
      <c r="CJ94" s="185"/>
      <c r="CK94" s="185"/>
      <c r="CL94" s="185"/>
      <c r="CM94" s="185"/>
      <c r="CN94" s="185"/>
      <c r="CO94" s="185"/>
      <c r="CP94" s="185"/>
      <c r="CQ94" s="185"/>
      <c r="CR94" s="185"/>
      <c r="CS94" s="185"/>
      <c r="CT94" s="185"/>
      <c r="CU94" s="185"/>
      <c r="CV94" s="185"/>
      <c r="CW94" s="185"/>
      <c r="CX94" s="185"/>
      <c r="CY94" s="185"/>
      <c r="CZ94" s="185"/>
      <c r="DA94" s="185"/>
      <c r="DB94" s="185"/>
      <c r="DC94" s="185"/>
      <c r="DD94" s="185"/>
      <c r="DE94" s="185"/>
      <c r="DF94" s="185"/>
      <c r="DG94" s="185"/>
      <c r="DH94" s="185"/>
      <c r="DI94" s="185"/>
      <c r="DJ94" s="185"/>
      <c r="DK94" s="185"/>
      <c r="DL94" s="185"/>
      <c r="DM94" s="185"/>
      <c r="DN94" s="185"/>
      <c r="DO94" s="185"/>
      <c r="DP94" s="185"/>
      <c r="DQ94" s="185"/>
      <c r="DR94" s="185"/>
      <c r="DS94" s="185"/>
      <c r="DT94" s="185"/>
      <c r="DU94" s="185"/>
      <c r="DV94" s="185"/>
      <c r="DW94" s="185"/>
      <c r="DX94" s="185"/>
      <c r="DY94" s="185"/>
      <c r="DZ94" s="185"/>
      <c r="EA94" s="185"/>
      <c r="EB94" s="185"/>
      <c r="EC94" s="185"/>
      <c r="ED94" s="185"/>
      <c r="EE94" s="185"/>
      <c r="EF94" s="185"/>
      <c r="EG94" s="185"/>
      <c r="EH94" s="185"/>
      <c r="EI94" s="185"/>
      <c r="EJ94" s="185"/>
      <c r="EK94" s="185"/>
      <c r="EL94" s="185"/>
      <c r="EM94" s="185"/>
      <c r="EN94" s="185"/>
      <c r="EO94" s="185"/>
      <c r="EP94" s="185"/>
      <c r="EQ94" s="185"/>
      <c r="ER94" s="185"/>
      <c r="ES94" s="185"/>
      <c r="ET94" s="185"/>
      <c r="EU94" s="185"/>
      <c r="EV94" s="185"/>
      <c r="EW94" s="185"/>
      <c r="EX94" s="185"/>
      <c r="EY94" s="185"/>
      <c r="EZ94" s="185"/>
      <c r="FA94" s="185"/>
      <c r="FB94" s="185"/>
      <c r="FC94" s="185"/>
    </row>
    <row r="95" spans="2:159" ht="17.25" customHeight="1">
      <c r="B95" s="159"/>
      <c r="C95" s="159"/>
      <c r="F95" s="159" t="s">
        <v>1178</v>
      </c>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5"/>
      <c r="BL95" s="185"/>
      <c r="BM95" s="185"/>
      <c r="BN95" s="185"/>
      <c r="BO95" s="185"/>
      <c r="BP95" s="185"/>
      <c r="BQ95" s="185"/>
      <c r="BR95" s="185"/>
      <c r="BS95" s="185"/>
      <c r="BT95" s="185"/>
      <c r="BU95" s="185"/>
      <c r="BV95" s="185"/>
      <c r="BW95" s="185"/>
      <c r="BX95" s="185"/>
      <c r="BY95" s="185"/>
      <c r="BZ95" s="185"/>
      <c r="CA95" s="185"/>
      <c r="CB95" s="185"/>
      <c r="CC95" s="185"/>
      <c r="CD95" s="185"/>
      <c r="CE95" s="185"/>
      <c r="CF95" s="185"/>
      <c r="CG95" s="185"/>
      <c r="CH95" s="185"/>
      <c r="CI95" s="185"/>
      <c r="CJ95" s="185"/>
      <c r="CK95" s="185"/>
      <c r="CL95" s="185"/>
      <c r="CM95" s="185"/>
      <c r="CN95" s="185"/>
      <c r="CO95" s="185"/>
      <c r="CP95" s="185"/>
      <c r="CQ95" s="185"/>
      <c r="CR95" s="185"/>
      <c r="CS95" s="185"/>
      <c r="CT95" s="185"/>
      <c r="CU95" s="185"/>
      <c r="CV95" s="185"/>
      <c r="CW95" s="185"/>
      <c r="CX95" s="185"/>
      <c r="CY95" s="185"/>
      <c r="CZ95" s="185"/>
      <c r="DA95" s="185"/>
      <c r="DB95" s="185"/>
      <c r="DC95" s="185"/>
      <c r="DD95" s="185"/>
      <c r="DE95" s="185"/>
      <c r="DF95" s="185"/>
      <c r="DG95" s="185"/>
      <c r="DH95" s="185"/>
      <c r="DI95" s="185"/>
      <c r="DJ95" s="185"/>
      <c r="DK95" s="185"/>
      <c r="DL95" s="185"/>
      <c r="DM95" s="185"/>
      <c r="DN95" s="185"/>
      <c r="DO95" s="185"/>
      <c r="DP95" s="185"/>
      <c r="DQ95" s="185"/>
      <c r="DR95" s="185"/>
      <c r="DS95" s="185"/>
      <c r="DT95" s="185"/>
      <c r="DU95" s="185"/>
      <c r="DV95" s="185"/>
      <c r="DW95" s="185"/>
      <c r="DX95" s="185"/>
      <c r="DY95" s="185"/>
      <c r="DZ95" s="185"/>
      <c r="EA95" s="185"/>
      <c r="EB95" s="185"/>
      <c r="EC95" s="185"/>
      <c r="ED95" s="185"/>
      <c r="EE95" s="185"/>
      <c r="EF95" s="185"/>
      <c r="EG95" s="185"/>
      <c r="EH95" s="185"/>
      <c r="EI95" s="185"/>
      <c r="EJ95" s="185"/>
      <c r="EK95" s="185"/>
      <c r="EL95" s="185"/>
      <c r="EM95" s="185"/>
      <c r="EN95" s="185"/>
      <c r="EO95" s="185"/>
      <c r="EP95" s="185"/>
      <c r="EQ95" s="185"/>
      <c r="ER95" s="185"/>
      <c r="ES95" s="185"/>
      <c r="ET95" s="185"/>
      <c r="EU95" s="185"/>
      <c r="EV95" s="185"/>
      <c r="EW95" s="185"/>
      <c r="EX95" s="185"/>
      <c r="EY95" s="185"/>
      <c r="EZ95" s="185"/>
      <c r="FA95" s="185"/>
      <c r="FB95" s="185"/>
      <c r="FC95" s="185"/>
    </row>
    <row r="96" spans="2:159" ht="17.25" customHeight="1">
      <c r="B96" s="226"/>
      <c r="C96" s="159"/>
      <c r="F96" s="159" t="s">
        <v>1173</v>
      </c>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5"/>
      <c r="BL96" s="185"/>
      <c r="BM96" s="185"/>
      <c r="BN96" s="185"/>
      <c r="BO96" s="185"/>
      <c r="BP96" s="185"/>
      <c r="BQ96" s="185"/>
      <c r="BR96" s="185"/>
      <c r="BS96" s="185"/>
      <c r="BT96" s="185"/>
      <c r="BU96" s="185"/>
      <c r="BV96" s="185"/>
      <c r="BW96" s="185"/>
      <c r="BX96" s="185"/>
      <c r="BY96" s="185"/>
      <c r="BZ96" s="185"/>
      <c r="CA96" s="185"/>
      <c r="CB96" s="185"/>
      <c r="CC96" s="185"/>
      <c r="CD96" s="185"/>
      <c r="CE96" s="185"/>
      <c r="CF96" s="185"/>
      <c r="CG96" s="185"/>
      <c r="CH96" s="185"/>
      <c r="CI96" s="185"/>
      <c r="CJ96" s="185"/>
      <c r="CK96" s="185"/>
      <c r="CL96" s="185"/>
      <c r="CM96" s="185"/>
      <c r="CN96" s="185"/>
      <c r="CO96" s="185"/>
      <c r="CP96" s="185"/>
      <c r="CQ96" s="185"/>
      <c r="CR96" s="185"/>
      <c r="CS96" s="185"/>
      <c r="CT96" s="185"/>
      <c r="CU96" s="185"/>
      <c r="CV96" s="185"/>
      <c r="CW96" s="185"/>
      <c r="CX96" s="185"/>
      <c r="CY96" s="185"/>
      <c r="CZ96" s="185"/>
      <c r="DA96" s="185"/>
      <c r="DB96" s="185"/>
      <c r="DC96" s="185"/>
      <c r="DD96" s="185"/>
      <c r="DE96" s="185"/>
      <c r="DF96" s="185"/>
      <c r="DG96" s="185"/>
      <c r="DH96" s="185"/>
      <c r="DI96" s="185"/>
      <c r="DJ96" s="185"/>
      <c r="DK96" s="185"/>
      <c r="DL96" s="185"/>
      <c r="DM96" s="185"/>
      <c r="DN96" s="185"/>
      <c r="DO96" s="185"/>
      <c r="DP96" s="185"/>
      <c r="DQ96" s="185"/>
      <c r="DR96" s="185"/>
      <c r="DS96" s="185"/>
      <c r="DT96" s="185"/>
      <c r="DU96" s="185"/>
      <c r="DV96" s="185"/>
      <c r="DW96" s="185"/>
      <c r="DX96" s="185"/>
      <c r="DY96" s="185"/>
      <c r="DZ96" s="185"/>
      <c r="EA96" s="185"/>
      <c r="EB96" s="185"/>
      <c r="EC96" s="185"/>
      <c r="ED96" s="185"/>
      <c r="EE96" s="185"/>
      <c r="EF96" s="185"/>
      <c r="EG96" s="185"/>
      <c r="EH96" s="185"/>
      <c r="EI96" s="185"/>
      <c r="EJ96" s="185"/>
      <c r="EK96" s="185"/>
      <c r="EL96" s="185"/>
      <c r="EM96" s="185"/>
      <c r="EN96" s="185"/>
      <c r="EO96" s="185"/>
      <c r="EP96" s="185"/>
      <c r="EQ96" s="185"/>
      <c r="ER96" s="185"/>
      <c r="ES96" s="185"/>
      <c r="ET96" s="185"/>
      <c r="EU96" s="185"/>
      <c r="EV96" s="185"/>
      <c r="EW96" s="185"/>
      <c r="EX96" s="185"/>
      <c r="EY96" s="185"/>
      <c r="EZ96" s="185"/>
      <c r="FA96" s="185"/>
      <c r="FB96" s="185"/>
      <c r="FC96" s="185"/>
    </row>
    <row r="97" spans="2:159" ht="16.8" customHeight="1">
      <c r="B97" s="159"/>
      <c r="C97" s="159"/>
      <c r="F97" s="159"/>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5"/>
      <c r="BL97" s="185"/>
      <c r="BM97" s="185"/>
      <c r="BN97" s="185"/>
      <c r="BO97" s="185"/>
      <c r="BP97" s="185"/>
      <c r="BQ97" s="185"/>
      <c r="BR97" s="185"/>
      <c r="BS97" s="185"/>
      <c r="BT97" s="185"/>
      <c r="BU97" s="185"/>
      <c r="BV97" s="185"/>
      <c r="BW97" s="185"/>
      <c r="BX97" s="185"/>
      <c r="BY97" s="185"/>
      <c r="BZ97" s="185"/>
      <c r="CA97" s="185"/>
      <c r="CB97" s="185"/>
      <c r="CC97" s="185"/>
      <c r="CD97" s="185"/>
      <c r="CE97" s="185"/>
      <c r="CF97" s="185"/>
      <c r="CG97" s="185"/>
      <c r="CH97" s="185"/>
      <c r="CI97" s="185"/>
      <c r="CJ97" s="185"/>
      <c r="CK97" s="185"/>
      <c r="CL97" s="185"/>
      <c r="CM97" s="185"/>
      <c r="CN97" s="185"/>
      <c r="CO97" s="185"/>
      <c r="CP97" s="185"/>
      <c r="CQ97" s="185"/>
      <c r="CR97" s="185"/>
      <c r="CS97" s="185"/>
      <c r="CT97" s="185"/>
      <c r="CU97" s="185"/>
      <c r="CV97" s="185"/>
      <c r="CW97" s="185"/>
      <c r="CX97" s="185"/>
      <c r="CY97" s="185"/>
      <c r="CZ97" s="185"/>
      <c r="DA97" s="185"/>
      <c r="DB97" s="185"/>
      <c r="DC97" s="185"/>
      <c r="DD97" s="185"/>
      <c r="DE97" s="185"/>
      <c r="DF97" s="185"/>
      <c r="DG97" s="185"/>
      <c r="DH97" s="185"/>
      <c r="DI97" s="185"/>
      <c r="DJ97" s="185"/>
      <c r="DK97" s="185"/>
      <c r="DL97" s="185"/>
      <c r="DM97" s="185"/>
      <c r="DN97" s="185"/>
      <c r="DO97" s="185"/>
      <c r="DP97" s="185"/>
      <c r="DQ97" s="185"/>
      <c r="DR97" s="185"/>
      <c r="DS97" s="185"/>
      <c r="DT97" s="185"/>
      <c r="DU97" s="185"/>
      <c r="DV97" s="185"/>
      <c r="DW97" s="185"/>
      <c r="DX97" s="185"/>
      <c r="DY97" s="185"/>
      <c r="DZ97" s="185"/>
      <c r="EA97" s="185"/>
      <c r="EB97" s="185"/>
      <c r="EC97" s="185"/>
      <c r="ED97" s="185"/>
      <c r="EE97" s="185"/>
      <c r="EF97" s="185"/>
      <c r="EG97" s="185"/>
      <c r="EH97" s="185"/>
      <c r="EI97" s="185"/>
      <c r="EJ97" s="185"/>
      <c r="EK97" s="185"/>
      <c r="EL97" s="185"/>
      <c r="EM97" s="185"/>
      <c r="EN97" s="185"/>
      <c r="EO97" s="185"/>
      <c r="EP97" s="185"/>
      <c r="EQ97" s="185"/>
      <c r="ER97" s="185"/>
      <c r="ES97" s="185"/>
      <c r="ET97" s="185"/>
      <c r="EU97" s="185"/>
      <c r="EV97" s="185"/>
      <c r="EW97" s="185"/>
      <c r="EX97" s="185"/>
      <c r="EY97" s="185"/>
      <c r="EZ97" s="185"/>
      <c r="FA97" s="185"/>
      <c r="FB97" s="185"/>
      <c r="FC97" s="185"/>
    </row>
    <row r="98" spans="2:159" ht="17.25" customHeight="1">
      <c r="B98" s="159" t="s">
        <v>1183</v>
      </c>
      <c r="C98" s="159"/>
      <c r="F98" s="159" t="s">
        <v>1184</v>
      </c>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5"/>
      <c r="BL98" s="185"/>
      <c r="BM98" s="185"/>
      <c r="BN98" s="185"/>
      <c r="BO98" s="185"/>
      <c r="BP98" s="185"/>
      <c r="BQ98" s="185"/>
      <c r="BR98" s="185"/>
      <c r="BS98" s="185"/>
      <c r="BT98" s="185"/>
      <c r="BU98" s="185"/>
      <c r="BV98" s="185"/>
      <c r="BW98" s="185"/>
      <c r="BX98" s="185"/>
      <c r="BY98" s="185"/>
      <c r="BZ98" s="185"/>
      <c r="CA98" s="185"/>
      <c r="CB98" s="185"/>
      <c r="CC98" s="185"/>
      <c r="CD98" s="185"/>
      <c r="CE98" s="185"/>
      <c r="CF98" s="185"/>
      <c r="CG98" s="185"/>
      <c r="CH98" s="185"/>
      <c r="CI98" s="185"/>
      <c r="CJ98" s="185"/>
      <c r="CK98" s="185"/>
      <c r="CL98" s="185"/>
      <c r="CM98" s="185"/>
      <c r="CN98" s="185"/>
      <c r="CO98" s="185"/>
      <c r="CP98" s="185"/>
      <c r="CQ98" s="185"/>
      <c r="CR98" s="185"/>
      <c r="CS98" s="185"/>
      <c r="CT98" s="185"/>
      <c r="CU98" s="185"/>
      <c r="CV98" s="185"/>
      <c r="CW98" s="185"/>
      <c r="CX98" s="185"/>
      <c r="CY98" s="185"/>
      <c r="CZ98" s="185"/>
      <c r="DA98" s="185"/>
      <c r="DB98" s="185"/>
      <c r="DC98" s="185"/>
      <c r="DD98" s="185"/>
      <c r="DE98" s="185"/>
      <c r="DF98" s="185"/>
      <c r="DG98" s="185"/>
      <c r="DH98" s="185"/>
      <c r="DI98" s="185"/>
      <c r="DJ98" s="185"/>
      <c r="DK98" s="185"/>
      <c r="DL98" s="185"/>
      <c r="DM98" s="185"/>
      <c r="DN98" s="185"/>
      <c r="DO98" s="185"/>
      <c r="DP98" s="185"/>
      <c r="DQ98" s="185"/>
      <c r="DR98" s="185"/>
      <c r="DS98" s="185"/>
      <c r="DT98" s="185"/>
      <c r="DU98" s="185"/>
      <c r="DV98" s="185"/>
      <c r="DW98" s="185"/>
      <c r="DX98" s="185"/>
      <c r="DY98" s="185"/>
      <c r="DZ98" s="185"/>
      <c r="EA98" s="185"/>
      <c r="EB98" s="185"/>
      <c r="EC98" s="185"/>
      <c r="ED98" s="185"/>
      <c r="EE98" s="185"/>
      <c r="EF98" s="185"/>
      <c r="EG98" s="185"/>
      <c r="EH98" s="185"/>
      <c r="EI98" s="185"/>
      <c r="EJ98" s="185"/>
      <c r="EK98" s="185"/>
      <c r="EL98" s="185"/>
      <c r="EM98" s="185"/>
      <c r="EN98" s="185"/>
      <c r="EO98" s="185"/>
      <c r="EP98" s="185"/>
      <c r="EQ98" s="185"/>
      <c r="ER98" s="185"/>
      <c r="ES98" s="185"/>
      <c r="ET98" s="185"/>
      <c r="EU98" s="185"/>
      <c r="EV98" s="185"/>
      <c r="EW98" s="185"/>
      <c r="EX98" s="185"/>
      <c r="EY98" s="185"/>
      <c r="EZ98" s="185"/>
      <c r="FA98" s="185"/>
      <c r="FB98" s="185"/>
      <c r="FC98" s="185"/>
    </row>
    <row r="99" spans="2:159" ht="17.25" customHeight="1">
      <c r="B99" s="159"/>
      <c r="C99" s="159"/>
      <c r="F99" s="159" t="s">
        <v>1185</v>
      </c>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5"/>
      <c r="BL99" s="185"/>
      <c r="BM99" s="185"/>
      <c r="BN99" s="185"/>
      <c r="BO99" s="185"/>
      <c r="BP99" s="185"/>
      <c r="BQ99" s="185"/>
      <c r="BR99" s="185"/>
      <c r="BS99" s="185"/>
      <c r="BT99" s="185"/>
      <c r="BU99" s="185"/>
      <c r="BV99" s="185"/>
      <c r="BW99" s="185"/>
      <c r="BX99" s="185"/>
      <c r="BY99" s="185"/>
      <c r="BZ99" s="185"/>
      <c r="CA99" s="185"/>
      <c r="CB99" s="185"/>
      <c r="CC99" s="185"/>
      <c r="CD99" s="185"/>
      <c r="CE99" s="185"/>
      <c r="CF99" s="185"/>
      <c r="CG99" s="185"/>
      <c r="CH99" s="185"/>
      <c r="CI99" s="185"/>
      <c r="CJ99" s="185"/>
      <c r="CK99" s="185"/>
      <c r="CL99" s="185"/>
      <c r="CM99" s="185"/>
      <c r="CN99" s="185"/>
      <c r="CO99" s="185"/>
      <c r="CP99" s="185"/>
      <c r="CQ99" s="185"/>
      <c r="CR99" s="185"/>
      <c r="CS99" s="185"/>
      <c r="CT99" s="185"/>
      <c r="CU99" s="185"/>
      <c r="CV99" s="185"/>
      <c r="CW99" s="185"/>
      <c r="CX99" s="185"/>
      <c r="CY99" s="185"/>
      <c r="CZ99" s="185"/>
      <c r="DA99" s="185"/>
      <c r="DB99" s="185"/>
      <c r="DC99" s="185"/>
      <c r="DD99" s="185"/>
      <c r="DE99" s="185"/>
      <c r="DF99" s="185"/>
      <c r="DG99" s="185"/>
      <c r="DH99" s="185"/>
      <c r="DI99" s="185"/>
      <c r="DJ99" s="185"/>
      <c r="DK99" s="185"/>
      <c r="DL99" s="185"/>
      <c r="DM99" s="185"/>
      <c r="DN99" s="185"/>
      <c r="DO99" s="185"/>
      <c r="DP99" s="185"/>
      <c r="DQ99" s="185"/>
      <c r="DR99" s="185"/>
      <c r="DS99" s="185"/>
      <c r="DT99" s="185"/>
      <c r="DU99" s="185"/>
      <c r="DV99" s="185"/>
      <c r="DW99" s="185"/>
      <c r="DX99" s="185"/>
      <c r="DY99" s="185"/>
      <c r="DZ99" s="185"/>
      <c r="EA99" s="185"/>
      <c r="EB99" s="185"/>
      <c r="EC99" s="185"/>
      <c r="ED99" s="185"/>
      <c r="EE99" s="185"/>
      <c r="EF99" s="185"/>
      <c r="EG99" s="185"/>
      <c r="EH99" s="185"/>
      <c r="EI99" s="185"/>
      <c r="EJ99" s="185"/>
      <c r="EK99" s="185"/>
      <c r="EL99" s="185"/>
      <c r="EM99" s="185"/>
      <c r="EN99" s="185"/>
      <c r="EO99" s="185"/>
      <c r="EP99" s="185"/>
      <c r="EQ99" s="185"/>
      <c r="ER99" s="185"/>
      <c r="ES99" s="185"/>
      <c r="ET99" s="185"/>
      <c r="EU99" s="185"/>
      <c r="EV99" s="185"/>
      <c r="EW99" s="185"/>
      <c r="EX99" s="185"/>
      <c r="EY99" s="185"/>
      <c r="EZ99" s="185"/>
      <c r="FA99" s="185"/>
      <c r="FB99" s="185"/>
      <c r="FC99" s="185"/>
    </row>
    <row r="100" spans="2:159" ht="17.25" customHeight="1">
      <c r="B100" s="159"/>
      <c r="C100" s="159"/>
      <c r="F100" s="159" t="s">
        <v>1186</v>
      </c>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5"/>
      <c r="BL100" s="185"/>
      <c r="BM100" s="185"/>
      <c r="BN100" s="185"/>
      <c r="BO100" s="185"/>
      <c r="BP100" s="185"/>
      <c r="BQ100" s="185"/>
      <c r="BR100" s="185"/>
      <c r="BS100" s="185"/>
      <c r="BT100" s="185"/>
      <c r="BU100" s="185"/>
      <c r="BV100" s="185"/>
      <c r="BW100" s="185"/>
      <c r="BX100" s="185"/>
      <c r="BY100" s="185"/>
      <c r="BZ100" s="185"/>
      <c r="CA100" s="185"/>
      <c r="CB100" s="185"/>
      <c r="CC100" s="185"/>
      <c r="CD100" s="185"/>
      <c r="CE100" s="185"/>
      <c r="CF100" s="185"/>
      <c r="CG100" s="185"/>
      <c r="CH100" s="185"/>
      <c r="CI100" s="185"/>
      <c r="CJ100" s="185"/>
      <c r="CK100" s="185"/>
      <c r="CL100" s="185"/>
      <c r="CM100" s="185"/>
      <c r="CN100" s="185"/>
      <c r="CO100" s="185"/>
      <c r="CP100" s="185"/>
      <c r="CQ100" s="185"/>
      <c r="CR100" s="185"/>
      <c r="CS100" s="185"/>
      <c r="CT100" s="185"/>
      <c r="CU100" s="185"/>
      <c r="CV100" s="185"/>
      <c r="CW100" s="185"/>
      <c r="CX100" s="185"/>
      <c r="CY100" s="185"/>
      <c r="CZ100" s="185"/>
      <c r="DA100" s="185"/>
      <c r="DB100" s="185"/>
      <c r="DC100" s="185"/>
      <c r="DD100" s="185"/>
      <c r="DE100" s="185"/>
      <c r="DF100" s="185"/>
      <c r="DG100" s="185"/>
      <c r="DH100" s="185"/>
      <c r="DI100" s="185"/>
      <c r="DJ100" s="185"/>
      <c r="DK100" s="185"/>
      <c r="DL100" s="185"/>
      <c r="DM100" s="185"/>
      <c r="DN100" s="185"/>
      <c r="DO100" s="185"/>
      <c r="DP100" s="185"/>
      <c r="DQ100" s="185"/>
      <c r="DR100" s="185"/>
      <c r="DS100" s="185"/>
      <c r="DT100" s="185"/>
      <c r="DU100" s="185"/>
      <c r="DV100" s="185"/>
      <c r="DW100" s="185"/>
      <c r="DX100" s="185"/>
      <c r="DY100" s="185"/>
      <c r="DZ100" s="185"/>
      <c r="EA100" s="185"/>
      <c r="EB100" s="185"/>
      <c r="EC100" s="185"/>
      <c r="ED100" s="185"/>
      <c r="EE100" s="185"/>
      <c r="EF100" s="185"/>
      <c r="EG100" s="185"/>
      <c r="EH100" s="185"/>
      <c r="EI100" s="185"/>
      <c r="EJ100" s="185"/>
      <c r="EK100" s="185"/>
      <c r="EL100" s="185"/>
      <c r="EM100" s="185"/>
      <c r="EN100" s="185"/>
      <c r="EO100" s="185"/>
      <c r="EP100" s="185"/>
      <c r="EQ100" s="185"/>
      <c r="ER100" s="185"/>
      <c r="ES100" s="185"/>
      <c r="ET100" s="185"/>
      <c r="EU100" s="185"/>
      <c r="EV100" s="185"/>
      <c r="EW100" s="185"/>
      <c r="EX100" s="185"/>
      <c r="EY100" s="185"/>
      <c r="EZ100" s="185"/>
      <c r="FA100" s="185"/>
      <c r="FB100" s="185"/>
      <c r="FC100" s="185"/>
    </row>
    <row r="101" spans="2:159" ht="17.25" customHeight="1">
      <c r="B101" s="159"/>
      <c r="C101" s="159"/>
      <c r="F101" s="159" t="s">
        <v>1188</v>
      </c>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5"/>
      <c r="BL101" s="185"/>
      <c r="BM101" s="185"/>
      <c r="BN101" s="185"/>
      <c r="BO101" s="185"/>
      <c r="BP101" s="185"/>
      <c r="BQ101" s="185"/>
      <c r="BR101" s="185"/>
      <c r="BS101" s="185"/>
      <c r="BT101" s="185"/>
      <c r="BU101" s="185"/>
      <c r="BV101" s="185"/>
      <c r="BW101" s="185"/>
      <c r="BX101" s="185"/>
      <c r="BY101" s="185"/>
      <c r="BZ101" s="185"/>
      <c r="CA101" s="185"/>
      <c r="CB101" s="185"/>
      <c r="CC101" s="185"/>
      <c r="CD101" s="185"/>
      <c r="CE101" s="185"/>
      <c r="CF101" s="185"/>
      <c r="CG101" s="185"/>
      <c r="CH101" s="185"/>
      <c r="CI101" s="185"/>
      <c r="CJ101" s="185"/>
      <c r="CK101" s="185"/>
      <c r="CL101" s="185"/>
      <c r="CM101" s="185"/>
      <c r="CN101" s="185"/>
      <c r="CO101" s="185"/>
      <c r="CP101" s="185"/>
      <c r="CQ101" s="185"/>
      <c r="CR101" s="185"/>
      <c r="CS101" s="185"/>
      <c r="CT101" s="185"/>
      <c r="CU101" s="185"/>
      <c r="CV101" s="185"/>
      <c r="CW101" s="185"/>
      <c r="CX101" s="185"/>
      <c r="CY101" s="185"/>
      <c r="CZ101" s="185"/>
      <c r="DA101" s="185"/>
      <c r="DB101" s="185"/>
      <c r="DC101" s="185"/>
      <c r="DD101" s="185"/>
      <c r="DE101" s="185"/>
      <c r="DF101" s="185"/>
      <c r="DG101" s="185"/>
      <c r="DH101" s="185"/>
      <c r="DI101" s="185"/>
      <c r="DJ101" s="185"/>
      <c r="DK101" s="185"/>
      <c r="DL101" s="185"/>
      <c r="DM101" s="185"/>
      <c r="DN101" s="185"/>
      <c r="DO101" s="185"/>
      <c r="DP101" s="185"/>
      <c r="DQ101" s="185"/>
      <c r="DR101" s="185"/>
      <c r="DS101" s="185"/>
      <c r="DT101" s="185"/>
      <c r="DU101" s="185"/>
      <c r="DV101" s="185"/>
      <c r="DW101" s="185"/>
      <c r="DX101" s="185"/>
      <c r="DY101" s="185"/>
      <c r="DZ101" s="185"/>
      <c r="EA101" s="185"/>
      <c r="EB101" s="185"/>
      <c r="EC101" s="185"/>
      <c r="ED101" s="185"/>
      <c r="EE101" s="185"/>
      <c r="EF101" s="185"/>
      <c r="EG101" s="185"/>
      <c r="EH101" s="185"/>
      <c r="EI101" s="185"/>
      <c r="EJ101" s="185"/>
      <c r="EK101" s="185"/>
      <c r="EL101" s="185"/>
      <c r="EM101" s="185"/>
      <c r="EN101" s="185"/>
      <c r="EO101" s="185"/>
      <c r="EP101" s="185"/>
      <c r="EQ101" s="185"/>
      <c r="ER101" s="185"/>
      <c r="ES101" s="185"/>
      <c r="ET101" s="185"/>
      <c r="EU101" s="185"/>
      <c r="EV101" s="185"/>
      <c r="EW101" s="185"/>
      <c r="EX101" s="185"/>
      <c r="EY101" s="185"/>
      <c r="EZ101" s="185"/>
      <c r="FA101" s="185"/>
      <c r="FB101" s="185"/>
      <c r="FC101" s="185"/>
    </row>
    <row r="102" spans="2:159" ht="17.25" customHeight="1">
      <c r="B102" s="159"/>
      <c r="C102" s="159"/>
      <c r="F102" s="159" t="s">
        <v>1187</v>
      </c>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5"/>
      <c r="BL102" s="185"/>
      <c r="BM102" s="185"/>
      <c r="BN102" s="185"/>
      <c r="BO102" s="185"/>
      <c r="BP102" s="185"/>
      <c r="BQ102" s="185"/>
      <c r="BR102" s="185"/>
      <c r="BS102" s="185"/>
      <c r="BT102" s="185"/>
      <c r="BU102" s="185"/>
      <c r="BV102" s="185"/>
      <c r="BW102" s="185"/>
      <c r="BX102" s="185"/>
      <c r="BY102" s="185"/>
      <c r="BZ102" s="185"/>
      <c r="CA102" s="185"/>
      <c r="CB102" s="185"/>
      <c r="CC102" s="185"/>
      <c r="CD102" s="185"/>
      <c r="CE102" s="185"/>
      <c r="CF102" s="185"/>
      <c r="CG102" s="185"/>
      <c r="CH102" s="185"/>
      <c r="CI102" s="185"/>
      <c r="CJ102" s="185"/>
      <c r="CK102" s="185"/>
      <c r="CL102" s="185"/>
      <c r="CM102" s="185"/>
      <c r="CN102" s="185"/>
      <c r="CO102" s="185"/>
      <c r="CP102" s="185"/>
      <c r="CQ102" s="185"/>
      <c r="CR102" s="185"/>
      <c r="CS102" s="185"/>
      <c r="CT102" s="185"/>
      <c r="CU102" s="185"/>
      <c r="CV102" s="185"/>
      <c r="CW102" s="185"/>
      <c r="CX102" s="185"/>
      <c r="CY102" s="185"/>
      <c r="CZ102" s="185"/>
      <c r="DA102" s="185"/>
      <c r="DB102" s="185"/>
      <c r="DC102" s="185"/>
      <c r="DD102" s="185"/>
      <c r="DE102" s="185"/>
      <c r="DF102" s="185"/>
      <c r="DG102" s="185"/>
      <c r="DH102" s="185"/>
      <c r="DI102" s="185"/>
      <c r="DJ102" s="185"/>
      <c r="DK102" s="185"/>
      <c r="DL102" s="185"/>
      <c r="DM102" s="185"/>
      <c r="DN102" s="185"/>
      <c r="DO102" s="185"/>
      <c r="DP102" s="185"/>
      <c r="DQ102" s="185"/>
      <c r="DR102" s="185"/>
      <c r="DS102" s="185"/>
      <c r="DT102" s="185"/>
      <c r="DU102" s="185"/>
      <c r="DV102" s="185"/>
      <c r="DW102" s="185"/>
      <c r="DX102" s="185"/>
      <c r="DY102" s="185"/>
      <c r="DZ102" s="185"/>
      <c r="EA102" s="185"/>
      <c r="EB102" s="185"/>
      <c r="EC102" s="185"/>
      <c r="ED102" s="185"/>
      <c r="EE102" s="185"/>
      <c r="EF102" s="185"/>
      <c r="EG102" s="185"/>
      <c r="EH102" s="185"/>
      <c r="EI102" s="185"/>
      <c r="EJ102" s="185"/>
      <c r="EK102" s="185"/>
      <c r="EL102" s="185"/>
      <c r="EM102" s="185"/>
      <c r="EN102" s="185"/>
      <c r="EO102" s="185"/>
      <c r="EP102" s="185"/>
      <c r="EQ102" s="185"/>
      <c r="ER102" s="185"/>
      <c r="ES102" s="185"/>
      <c r="ET102" s="185"/>
      <c r="EU102" s="185"/>
      <c r="EV102" s="185"/>
      <c r="EW102" s="185"/>
      <c r="EX102" s="185"/>
      <c r="EY102" s="185"/>
      <c r="EZ102" s="185"/>
      <c r="FA102" s="185"/>
      <c r="FB102" s="185"/>
      <c r="FC102" s="185"/>
    </row>
    <row r="103" spans="2:159" ht="17.25" customHeight="1">
      <c r="B103" s="226"/>
      <c r="C103" s="159"/>
      <c r="F103" s="159" t="s">
        <v>1189</v>
      </c>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5"/>
      <c r="BL103" s="185"/>
      <c r="BM103" s="185"/>
      <c r="BN103" s="185"/>
      <c r="BO103" s="185"/>
      <c r="BP103" s="185"/>
      <c r="BQ103" s="185"/>
      <c r="BR103" s="185"/>
      <c r="BS103" s="185"/>
      <c r="BT103" s="185"/>
      <c r="BU103" s="185"/>
      <c r="BV103" s="185"/>
      <c r="BW103" s="185"/>
      <c r="BX103" s="185"/>
      <c r="BY103" s="185"/>
      <c r="BZ103" s="185"/>
      <c r="CA103" s="185"/>
      <c r="CB103" s="185"/>
      <c r="CC103" s="185"/>
      <c r="CD103" s="185"/>
      <c r="CE103" s="185"/>
      <c r="CF103" s="185"/>
      <c r="CG103" s="185"/>
      <c r="CH103" s="185"/>
      <c r="CI103" s="185"/>
      <c r="CJ103" s="185"/>
      <c r="CK103" s="185"/>
      <c r="CL103" s="185"/>
      <c r="CM103" s="185"/>
      <c r="CN103" s="185"/>
      <c r="CO103" s="185"/>
      <c r="CP103" s="185"/>
      <c r="CQ103" s="185"/>
      <c r="CR103" s="185"/>
      <c r="CS103" s="185"/>
      <c r="CT103" s="185"/>
      <c r="CU103" s="185"/>
      <c r="CV103" s="185"/>
      <c r="CW103" s="185"/>
      <c r="CX103" s="185"/>
      <c r="CY103" s="185"/>
      <c r="CZ103" s="185"/>
      <c r="DA103" s="185"/>
      <c r="DB103" s="185"/>
      <c r="DC103" s="185"/>
      <c r="DD103" s="185"/>
      <c r="DE103" s="185"/>
      <c r="DF103" s="185"/>
      <c r="DG103" s="185"/>
      <c r="DH103" s="185"/>
      <c r="DI103" s="185"/>
      <c r="DJ103" s="185"/>
      <c r="DK103" s="185"/>
      <c r="DL103" s="185"/>
      <c r="DM103" s="185"/>
      <c r="DN103" s="185"/>
      <c r="DO103" s="185"/>
      <c r="DP103" s="185"/>
      <c r="DQ103" s="185"/>
      <c r="DR103" s="185"/>
      <c r="DS103" s="185"/>
      <c r="DT103" s="185"/>
      <c r="DU103" s="185"/>
      <c r="DV103" s="185"/>
      <c r="DW103" s="185"/>
      <c r="DX103" s="185"/>
      <c r="DY103" s="185"/>
      <c r="DZ103" s="185"/>
      <c r="EA103" s="185"/>
      <c r="EB103" s="185"/>
      <c r="EC103" s="185"/>
      <c r="ED103" s="185"/>
      <c r="EE103" s="185"/>
      <c r="EF103" s="185"/>
      <c r="EG103" s="185"/>
      <c r="EH103" s="185"/>
      <c r="EI103" s="185"/>
      <c r="EJ103" s="185"/>
      <c r="EK103" s="185"/>
      <c r="EL103" s="185"/>
      <c r="EM103" s="185"/>
      <c r="EN103" s="185"/>
      <c r="EO103" s="185"/>
      <c r="EP103" s="185"/>
      <c r="EQ103" s="185"/>
      <c r="ER103" s="185"/>
      <c r="ES103" s="185"/>
      <c r="ET103" s="185"/>
      <c r="EU103" s="185"/>
      <c r="EV103" s="185"/>
      <c r="EW103" s="185"/>
      <c r="EX103" s="185"/>
      <c r="EY103" s="185"/>
      <c r="EZ103" s="185"/>
      <c r="FA103" s="185"/>
      <c r="FB103" s="185"/>
      <c r="FC103" s="185"/>
    </row>
    <row r="104" spans="2:159" ht="17.25" customHeight="1">
      <c r="B104" s="159"/>
      <c r="C104" s="159"/>
      <c r="F104" s="159"/>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5"/>
      <c r="BL104" s="185"/>
      <c r="BM104" s="185"/>
      <c r="BN104" s="185"/>
      <c r="BO104" s="185"/>
      <c r="BP104" s="185"/>
      <c r="BQ104" s="185"/>
      <c r="BR104" s="185"/>
      <c r="BS104" s="185"/>
      <c r="BT104" s="185"/>
      <c r="BU104" s="185"/>
      <c r="BV104" s="185"/>
      <c r="BW104" s="185"/>
      <c r="BX104" s="185"/>
      <c r="BY104" s="185"/>
      <c r="BZ104" s="185"/>
      <c r="CA104" s="185"/>
      <c r="CB104" s="185"/>
      <c r="CC104" s="185"/>
      <c r="CD104" s="185"/>
      <c r="CE104" s="185"/>
      <c r="CF104" s="185"/>
      <c r="CG104" s="185"/>
      <c r="CH104" s="185"/>
      <c r="CI104" s="185"/>
      <c r="CJ104" s="185"/>
      <c r="CK104" s="185"/>
      <c r="CL104" s="185"/>
      <c r="CM104" s="185"/>
      <c r="CN104" s="185"/>
      <c r="CO104" s="185"/>
      <c r="CP104" s="185"/>
      <c r="CQ104" s="185"/>
      <c r="CR104" s="185"/>
      <c r="CS104" s="185"/>
      <c r="CT104" s="185"/>
      <c r="CU104" s="185"/>
      <c r="CV104" s="185"/>
      <c r="CW104" s="185"/>
      <c r="CX104" s="185"/>
      <c r="CY104" s="185"/>
      <c r="CZ104" s="185"/>
      <c r="DA104" s="185"/>
      <c r="DB104" s="185"/>
      <c r="DC104" s="185"/>
      <c r="DD104" s="185"/>
      <c r="DE104" s="185"/>
      <c r="DF104" s="185"/>
      <c r="DG104" s="185"/>
      <c r="DH104" s="185"/>
      <c r="DI104" s="185"/>
      <c r="DJ104" s="185"/>
      <c r="DK104" s="185"/>
      <c r="DL104" s="185"/>
      <c r="DM104" s="185"/>
      <c r="DN104" s="185"/>
      <c r="DO104" s="185"/>
      <c r="DP104" s="185"/>
      <c r="DQ104" s="185"/>
      <c r="DR104" s="185"/>
      <c r="DS104" s="185"/>
      <c r="DT104" s="185"/>
      <c r="DU104" s="185"/>
      <c r="DV104" s="185"/>
      <c r="DW104" s="185"/>
      <c r="DX104" s="185"/>
      <c r="DY104" s="185"/>
      <c r="DZ104" s="185"/>
      <c r="EA104" s="185"/>
      <c r="EB104" s="185"/>
      <c r="EC104" s="185"/>
      <c r="ED104" s="185"/>
      <c r="EE104" s="185"/>
      <c r="EF104" s="185"/>
      <c r="EG104" s="185"/>
      <c r="EH104" s="185"/>
      <c r="EI104" s="185"/>
      <c r="EJ104" s="185"/>
      <c r="EK104" s="185"/>
      <c r="EL104" s="185"/>
      <c r="EM104" s="185"/>
      <c r="EN104" s="185"/>
      <c r="EO104" s="185"/>
      <c r="EP104" s="185"/>
      <c r="EQ104" s="185"/>
      <c r="ER104" s="185"/>
      <c r="ES104" s="185"/>
      <c r="ET104" s="185"/>
      <c r="EU104" s="185"/>
      <c r="EV104" s="185"/>
      <c r="EW104" s="185"/>
      <c r="EX104" s="185"/>
      <c r="EY104" s="185"/>
      <c r="EZ104" s="185"/>
      <c r="FA104" s="185"/>
      <c r="FB104" s="185"/>
      <c r="FC104" s="185"/>
    </row>
    <row r="105" spans="2:159" ht="17.25" customHeight="1">
      <c r="B105" s="159" t="s">
        <v>1190</v>
      </c>
      <c r="C105" s="159"/>
      <c r="F105" s="104" t="s">
        <v>973</v>
      </c>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5"/>
      <c r="BL105" s="185"/>
      <c r="BM105" s="185"/>
      <c r="BN105" s="185"/>
      <c r="BO105" s="185"/>
      <c r="BP105" s="185"/>
      <c r="BQ105" s="185"/>
      <c r="BR105" s="185"/>
      <c r="BS105" s="185"/>
      <c r="BT105" s="185"/>
      <c r="BU105" s="185"/>
      <c r="BV105" s="185"/>
      <c r="BW105" s="185"/>
      <c r="BX105" s="185"/>
      <c r="BY105" s="185"/>
      <c r="BZ105" s="185"/>
      <c r="CA105" s="185"/>
      <c r="CB105" s="185"/>
      <c r="CC105" s="185"/>
      <c r="CD105" s="185"/>
      <c r="CE105" s="185"/>
      <c r="CF105" s="185"/>
      <c r="CG105" s="185"/>
      <c r="CH105" s="185"/>
      <c r="CI105" s="185"/>
      <c r="CJ105" s="185"/>
      <c r="CK105" s="185"/>
      <c r="CL105" s="185"/>
      <c r="CM105" s="185"/>
      <c r="CN105" s="185"/>
      <c r="CO105" s="185"/>
      <c r="CP105" s="185"/>
      <c r="CQ105" s="185"/>
      <c r="CR105" s="185"/>
      <c r="CS105" s="185"/>
      <c r="CT105" s="185"/>
      <c r="CU105" s="185"/>
      <c r="CV105" s="185"/>
      <c r="CW105" s="185"/>
      <c r="CX105" s="185"/>
      <c r="CY105" s="185"/>
      <c r="CZ105" s="185"/>
      <c r="DA105" s="185"/>
      <c r="DB105" s="185"/>
      <c r="DC105" s="185"/>
      <c r="DD105" s="185"/>
      <c r="DE105" s="185"/>
      <c r="DF105" s="185"/>
      <c r="DG105" s="185"/>
      <c r="DH105" s="185"/>
      <c r="DI105" s="185"/>
      <c r="DJ105" s="185"/>
      <c r="DK105" s="185"/>
      <c r="DL105" s="185"/>
      <c r="DM105" s="185"/>
      <c r="DN105" s="185"/>
      <c r="DO105" s="185"/>
      <c r="DP105" s="185"/>
      <c r="DQ105" s="185"/>
      <c r="DR105" s="185"/>
      <c r="DS105" s="185"/>
      <c r="DT105" s="185"/>
      <c r="DU105" s="185"/>
      <c r="DV105" s="185"/>
      <c r="DW105" s="185"/>
      <c r="DX105" s="185"/>
      <c r="DY105" s="185"/>
      <c r="DZ105" s="185"/>
      <c r="EA105" s="185"/>
      <c r="EB105" s="185"/>
      <c r="EC105" s="185"/>
      <c r="ED105" s="185"/>
      <c r="EE105" s="185"/>
      <c r="EF105" s="185"/>
      <c r="EG105" s="185"/>
      <c r="EH105" s="185"/>
      <c r="EI105" s="185"/>
      <c r="EJ105" s="185"/>
      <c r="EK105" s="185"/>
      <c r="EL105" s="185"/>
      <c r="EM105" s="185"/>
      <c r="EN105" s="185"/>
      <c r="EO105" s="185"/>
      <c r="EP105" s="185"/>
      <c r="EQ105" s="185"/>
      <c r="ER105" s="185"/>
      <c r="ES105" s="185"/>
      <c r="ET105" s="185"/>
      <c r="EU105" s="185"/>
      <c r="EV105" s="185"/>
      <c r="EW105" s="185"/>
      <c r="EX105" s="185"/>
      <c r="EY105" s="185"/>
      <c r="EZ105" s="185"/>
      <c r="FA105" s="185"/>
      <c r="FB105" s="185"/>
      <c r="FC105" s="185"/>
    </row>
    <row r="106" spans="2:159" ht="17.25" customHeight="1">
      <c r="B106" s="159"/>
      <c r="C106" s="159"/>
      <c r="F106" s="104" t="s">
        <v>972</v>
      </c>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5"/>
      <c r="BL106" s="185"/>
      <c r="BM106" s="185"/>
      <c r="BN106" s="185"/>
      <c r="BO106" s="185"/>
      <c r="BP106" s="185"/>
      <c r="BQ106" s="185"/>
      <c r="BR106" s="185"/>
      <c r="BS106" s="185"/>
      <c r="BT106" s="185"/>
      <c r="BU106" s="185"/>
      <c r="BV106" s="185"/>
      <c r="BW106" s="185"/>
      <c r="BX106" s="185"/>
      <c r="BY106" s="185"/>
      <c r="BZ106" s="185"/>
      <c r="CA106" s="185"/>
      <c r="CB106" s="185"/>
      <c r="CC106" s="185"/>
      <c r="CD106" s="185"/>
      <c r="CE106" s="185"/>
      <c r="CF106" s="185"/>
      <c r="CG106" s="185"/>
      <c r="CH106" s="185"/>
      <c r="CI106" s="185"/>
      <c r="CJ106" s="185"/>
      <c r="CK106" s="185"/>
      <c r="CL106" s="185"/>
      <c r="CM106" s="185"/>
      <c r="CN106" s="185"/>
      <c r="CO106" s="185"/>
      <c r="CP106" s="185"/>
      <c r="CQ106" s="185"/>
      <c r="CR106" s="185"/>
      <c r="CS106" s="185"/>
      <c r="CT106" s="185"/>
      <c r="CU106" s="185"/>
      <c r="CV106" s="185"/>
      <c r="CW106" s="185"/>
      <c r="CX106" s="185"/>
      <c r="CY106" s="185"/>
      <c r="CZ106" s="185"/>
      <c r="DA106" s="185"/>
      <c r="DB106" s="185"/>
      <c r="DC106" s="185"/>
      <c r="DD106" s="185"/>
      <c r="DE106" s="185"/>
      <c r="DF106" s="185"/>
      <c r="DG106" s="185"/>
      <c r="DH106" s="185"/>
      <c r="DI106" s="185"/>
      <c r="DJ106" s="185"/>
      <c r="DK106" s="185"/>
      <c r="DL106" s="185"/>
      <c r="DM106" s="185"/>
      <c r="DN106" s="185"/>
      <c r="DO106" s="185"/>
      <c r="DP106" s="185"/>
      <c r="DQ106" s="185"/>
      <c r="DR106" s="185"/>
      <c r="DS106" s="185"/>
      <c r="DT106" s="185"/>
      <c r="DU106" s="185"/>
      <c r="DV106" s="185"/>
      <c r="DW106" s="185"/>
      <c r="DX106" s="185"/>
      <c r="DY106" s="185"/>
      <c r="DZ106" s="185"/>
      <c r="EA106" s="185"/>
      <c r="EB106" s="185"/>
      <c r="EC106" s="185"/>
      <c r="ED106" s="185"/>
      <c r="EE106" s="185"/>
      <c r="EF106" s="185"/>
      <c r="EG106" s="185"/>
      <c r="EH106" s="185"/>
      <c r="EI106" s="185"/>
      <c r="EJ106" s="185"/>
      <c r="EK106" s="185"/>
      <c r="EL106" s="185"/>
      <c r="EM106" s="185"/>
      <c r="EN106" s="185"/>
      <c r="EO106" s="185"/>
      <c r="EP106" s="185"/>
      <c r="EQ106" s="185"/>
      <c r="ER106" s="185"/>
      <c r="ES106" s="185"/>
      <c r="ET106" s="185"/>
      <c r="EU106" s="185"/>
      <c r="EV106" s="185"/>
      <c r="EW106" s="185"/>
      <c r="EX106" s="185"/>
      <c r="EY106" s="185"/>
      <c r="EZ106" s="185"/>
      <c r="FA106" s="185"/>
      <c r="FB106" s="185"/>
      <c r="FC106" s="185"/>
    </row>
    <row r="107" spans="2:159" ht="17.25" customHeight="1">
      <c r="B107" s="159"/>
      <c r="C107" s="159"/>
      <c r="F107" s="104" t="s">
        <v>980</v>
      </c>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5"/>
      <c r="BL107" s="185"/>
      <c r="BM107" s="185"/>
      <c r="BN107" s="185"/>
      <c r="BO107" s="185"/>
      <c r="BP107" s="185"/>
      <c r="BQ107" s="185"/>
      <c r="BR107" s="185"/>
      <c r="BS107" s="185"/>
      <c r="BT107" s="185"/>
      <c r="BU107" s="185"/>
      <c r="BV107" s="185"/>
      <c r="BW107" s="185"/>
      <c r="BX107" s="185"/>
      <c r="BY107" s="185"/>
      <c r="BZ107" s="185"/>
      <c r="CA107" s="185"/>
      <c r="CB107" s="185"/>
      <c r="CC107" s="185"/>
      <c r="CD107" s="185"/>
      <c r="CE107" s="185"/>
      <c r="CF107" s="185"/>
      <c r="CG107" s="185"/>
      <c r="CH107" s="185"/>
      <c r="CI107" s="185"/>
      <c r="CJ107" s="185"/>
      <c r="CK107" s="185"/>
      <c r="CL107" s="185"/>
      <c r="CM107" s="185"/>
      <c r="CN107" s="185"/>
      <c r="CO107" s="185"/>
      <c r="CP107" s="185"/>
      <c r="CQ107" s="185"/>
      <c r="CR107" s="185"/>
      <c r="CS107" s="185"/>
      <c r="CT107" s="185"/>
      <c r="CU107" s="185"/>
      <c r="CV107" s="185"/>
      <c r="CW107" s="185"/>
      <c r="CX107" s="185"/>
      <c r="CY107" s="185"/>
      <c r="CZ107" s="185"/>
      <c r="DA107" s="185"/>
      <c r="DB107" s="185"/>
      <c r="DC107" s="185"/>
      <c r="DD107" s="185"/>
      <c r="DE107" s="185"/>
      <c r="DF107" s="185"/>
      <c r="DG107" s="185"/>
      <c r="DH107" s="185"/>
      <c r="DI107" s="185"/>
      <c r="DJ107" s="185"/>
      <c r="DK107" s="185"/>
      <c r="DL107" s="185"/>
      <c r="DM107" s="185"/>
      <c r="DN107" s="185"/>
      <c r="DO107" s="185"/>
      <c r="DP107" s="185"/>
      <c r="DQ107" s="185"/>
      <c r="DR107" s="185"/>
      <c r="DS107" s="185"/>
      <c r="DT107" s="185"/>
      <c r="DU107" s="185"/>
      <c r="DV107" s="185"/>
      <c r="DW107" s="185"/>
      <c r="DX107" s="185"/>
      <c r="DY107" s="185"/>
      <c r="DZ107" s="185"/>
      <c r="EA107" s="185"/>
      <c r="EB107" s="185"/>
      <c r="EC107" s="185"/>
      <c r="ED107" s="185"/>
      <c r="EE107" s="185"/>
      <c r="EF107" s="185"/>
      <c r="EG107" s="185"/>
      <c r="EH107" s="185"/>
      <c r="EI107" s="185"/>
      <c r="EJ107" s="185"/>
      <c r="EK107" s="185"/>
      <c r="EL107" s="185"/>
      <c r="EM107" s="185"/>
      <c r="EN107" s="185"/>
      <c r="EO107" s="185"/>
      <c r="EP107" s="185"/>
      <c r="EQ107" s="185"/>
      <c r="ER107" s="185"/>
      <c r="ES107" s="185"/>
      <c r="ET107" s="185"/>
      <c r="EU107" s="185"/>
      <c r="EV107" s="185"/>
      <c r="EW107" s="185"/>
      <c r="EX107" s="185"/>
      <c r="EY107" s="185"/>
      <c r="EZ107" s="185"/>
      <c r="FA107" s="185"/>
      <c r="FB107" s="185"/>
      <c r="FC107" s="185"/>
    </row>
    <row r="108" spans="2:159" ht="17.25" customHeight="1">
      <c r="B108" s="159"/>
      <c r="C108" s="159"/>
      <c r="F108" s="104" t="s">
        <v>1193</v>
      </c>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5"/>
      <c r="BL108" s="185"/>
      <c r="BM108" s="185"/>
      <c r="BN108" s="185"/>
      <c r="BO108" s="185"/>
      <c r="BP108" s="185"/>
      <c r="BQ108" s="185"/>
      <c r="BR108" s="185"/>
      <c r="BS108" s="185"/>
      <c r="BT108" s="185"/>
      <c r="BU108" s="185"/>
      <c r="BV108" s="185"/>
      <c r="BW108" s="185"/>
      <c r="BX108" s="185"/>
      <c r="BY108" s="185"/>
      <c r="BZ108" s="185"/>
      <c r="CA108" s="185"/>
      <c r="CB108" s="185"/>
      <c r="CC108" s="185"/>
      <c r="CD108" s="185"/>
      <c r="CE108" s="185"/>
      <c r="CF108" s="185"/>
      <c r="CG108" s="185"/>
      <c r="CH108" s="185"/>
      <c r="CI108" s="185"/>
      <c r="CJ108" s="185"/>
      <c r="CK108" s="185"/>
      <c r="CL108" s="185"/>
      <c r="CM108" s="185"/>
      <c r="CN108" s="185"/>
      <c r="CO108" s="185"/>
      <c r="CP108" s="185"/>
      <c r="CQ108" s="185"/>
      <c r="CR108" s="185"/>
      <c r="CS108" s="185"/>
      <c r="CT108" s="185"/>
      <c r="CU108" s="185"/>
      <c r="CV108" s="185"/>
      <c r="CW108" s="185"/>
      <c r="CX108" s="185"/>
      <c r="CY108" s="185"/>
      <c r="CZ108" s="185"/>
      <c r="DA108" s="185"/>
      <c r="DB108" s="185"/>
      <c r="DC108" s="185"/>
      <c r="DD108" s="185"/>
      <c r="DE108" s="185"/>
      <c r="DF108" s="185"/>
      <c r="DG108" s="185"/>
      <c r="DH108" s="185"/>
      <c r="DI108" s="185"/>
      <c r="DJ108" s="185"/>
      <c r="DK108" s="185"/>
      <c r="DL108" s="185"/>
      <c r="DM108" s="185"/>
      <c r="DN108" s="185"/>
      <c r="DO108" s="185"/>
      <c r="DP108" s="185"/>
      <c r="DQ108" s="185"/>
      <c r="DR108" s="185"/>
      <c r="DS108" s="185"/>
      <c r="DT108" s="185"/>
      <c r="DU108" s="185"/>
      <c r="DV108" s="185"/>
      <c r="DW108" s="185"/>
      <c r="DX108" s="185"/>
      <c r="DY108" s="185"/>
      <c r="DZ108" s="185"/>
      <c r="EA108" s="185"/>
      <c r="EB108" s="185"/>
      <c r="EC108" s="185"/>
      <c r="ED108" s="185"/>
      <c r="EE108" s="185"/>
      <c r="EF108" s="185"/>
      <c r="EG108" s="185"/>
      <c r="EH108" s="185"/>
      <c r="EI108" s="185"/>
      <c r="EJ108" s="185"/>
      <c r="EK108" s="185"/>
      <c r="EL108" s="185"/>
      <c r="EM108" s="185"/>
      <c r="EN108" s="185"/>
      <c r="EO108" s="185"/>
      <c r="EP108" s="185"/>
      <c r="EQ108" s="185"/>
      <c r="ER108" s="185"/>
      <c r="ES108" s="185"/>
      <c r="ET108" s="185"/>
      <c r="EU108" s="185"/>
      <c r="EV108" s="185"/>
      <c r="EW108" s="185"/>
      <c r="EX108" s="185"/>
      <c r="EY108" s="185"/>
      <c r="EZ108" s="185"/>
      <c r="FA108" s="185"/>
      <c r="FB108" s="185"/>
      <c r="FC108" s="185"/>
    </row>
    <row r="109" spans="2:159" ht="17.25" customHeight="1">
      <c r="B109" s="159"/>
      <c r="C109" s="159"/>
      <c r="F109" s="104" t="s">
        <v>981</v>
      </c>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5"/>
      <c r="BL109" s="185"/>
      <c r="BM109" s="185"/>
      <c r="BN109" s="185"/>
      <c r="BO109" s="185"/>
      <c r="BP109" s="185"/>
      <c r="BQ109" s="185"/>
      <c r="BR109" s="185"/>
      <c r="BS109" s="185"/>
      <c r="BT109" s="185"/>
      <c r="BU109" s="185"/>
      <c r="BV109" s="185"/>
      <c r="BW109" s="185"/>
      <c r="BX109" s="185"/>
      <c r="BY109" s="185"/>
      <c r="BZ109" s="185"/>
      <c r="CA109" s="185"/>
      <c r="CB109" s="185"/>
      <c r="CC109" s="185"/>
      <c r="CD109" s="185"/>
      <c r="CE109" s="185"/>
      <c r="CF109" s="185"/>
      <c r="CG109" s="185"/>
      <c r="CH109" s="185"/>
      <c r="CI109" s="185"/>
      <c r="CJ109" s="185"/>
      <c r="CK109" s="185"/>
      <c r="CL109" s="185"/>
      <c r="CM109" s="185"/>
      <c r="CN109" s="185"/>
      <c r="CO109" s="185"/>
      <c r="CP109" s="185"/>
      <c r="CQ109" s="185"/>
      <c r="CR109" s="185"/>
      <c r="CS109" s="185"/>
      <c r="CT109" s="185"/>
      <c r="CU109" s="185"/>
      <c r="CV109" s="185"/>
      <c r="CW109" s="185"/>
      <c r="CX109" s="185"/>
      <c r="CY109" s="185"/>
      <c r="CZ109" s="185"/>
      <c r="DA109" s="185"/>
      <c r="DB109" s="185"/>
      <c r="DC109" s="185"/>
      <c r="DD109" s="185"/>
      <c r="DE109" s="185"/>
      <c r="DF109" s="185"/>
      <c r="DG109" s="185"/>
      <c r="DH109" s="185"/>
      <c r="DI109" s="185"/>
      <c r="DJ109" s="185"/>
      <c r="DK109" s="185"/>
      <c r="DL109" s="185"/>
      <c r="DM109" s="185"/>
      <c r="DN109" s="185"/>
      <c r="DO109" s="185"/>
      <c r="DP109" s="185"/>
      <c r="DQ109" s="185"/>
      <c r="DR109" s="185"/>
      <c r="DS109" s="185"/>
      <c r="DT109" s="185"/>
      <c r="DU109" s="185"/>
      <c r="DV109" s="185"/>
      <c r="DW109" s="185"/>
      <c r="DX109" s="185"/>
      <c r="DY109" s="185"/>
      <c r="DZ109" s="185"/>
      <c r="EA109" s="185"/>
      <c r="EB109" s="185"/>
      <c r="EC109" s="185"/>
      <c r="ED109" s="185"/>
      <c r="EE109" s="185"/>
      <c r="EF109" s="185"/>
      <c r="EG109" s="185"/>
      <c r="EH109" s="185"/>
      <c r="EI109" s="185"/>
      <c r="EJ109" s="185"/>
      <c r="EK109" s="185"/>
      <c r="EL109" s="185"/>
      <c r="EM109" s="185"/>
      <c r="EN109" s="185"/>
      <c r="EO109" s="185"/>
      <c r="EP109" s="185"/>
      <c r="EQ109" s="185"/>
      <c r="ER109" s="185"/>
      <c r="ES109" s="185"/>
      <c r="ET109" s="185"/>
      <c r="EU109" s="185"/>
      <c r="EV109" s="185"/>
      <c r="EW109" s="185"/>
      <c r="EX109" s="185"/>
      <c r="EY109" s="185"/>
      <c r="EZ109" s="185"/>
      <c r="FA109" s="185"/>
      <c r="FB109" s="185"/>
      <c r="FC109" s="185"/>
    </row>
    <row r="110" spans="2:159" ht="17.25" customHeight="1">
      <c r="B110" s="159"/>
      <c r="C110" s="159"/>
      <c r="F110" s="104" t="s">
        <v>1194</v>
      </c>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5"/>
      <c r="BL110" s="185"/>
      <c r="BM110" s="185"/>
      <c r="BN110" s="185"/>
      <c r="BO110" s="185"/>
      <c r="BP110" s="185"/>
      <c r="BQ110" s="185"/>
      <c r="BR110" s="185"/>
      <c r="BS110" s="185"/>
      <c r="BT110" s="185"/>
      <c r="BU110" s="185"/>
      <c r="BV110" s="185"/>
      <c r="BW110" s="185"/>
      <c r="BX110" s="185"/>
      <c r="BY110" s="185"/>
      <c r="BZ110" s="185"/>
      <c r="CA110" s="185"/>
      <c r="CB110" s="185"/>
      <c r="CC110" s="185"/>
      <c r="CD110" s="185"/>
      <c r="CE110" s="185"/>
      <c r="CF110" s="185"/>
      <c r="CG110" s="185"/>
      <c r="CH110" s="185"/>
      <c r="CI110" s="185"/>
      <c r="CJ110" s="185"/>
      <c r="CK110" s="185"/>
      <c r="CL110" s="185"/>
      <c r="CM110" s="185"/>
      <c r="CN110" s="185"/>
      <c r="CO110" s="185"/>
      <c r="CP110" s="185"/>
      <c r="CQ110" s="185"/>
      <c r="CR110" s="185"/>
      <c r="CS110" s="185"/>
      <c r="CT110" s="185"/>
      <c r="CU110" s="185"/>
      <c r="CV110" s="185"/>
      <c r="CW110" s="185"/>
      <c r="CX110" s="185"/>
      <c r="CY110" s="185"/>
      <c r="CZ110" s="185"/>
      <c r="DA110" s="185"/>
      <c r="DB110" s="185"/>
      <c r="DC110" s="185"/>
      <c r="DD110" s="185"/>
      <c r="DE110" s="185"/>
      <c r="DF110" s="185"/>
      <c r="DG110" s="185"/>
      <c r="DH110" s="185"/>
      <c r="DI110" s="185"/>
      <c r="DJ110" s="185"/>
      <c r="DK110" s="185"/>
      <c r="DL110" s="185"/>
      <c r="DM110" s="185"/>
      <c r="DN110" s="185"/>
      <c r="DO110" s="185"/>
      <c r="DP110" s="185"/>
      <c r="DQ110" s="185"/>
      <c r="DR110" s="185"/>
      <c r="DS110" s="185"/>
      <c r="DT110" s="185"/>
      <c r="DU110" s="185"/>
      <c r="DV110" s="185"/>
      <c r="DW110" s="185"/>
      <c r="DX110" s="185"/>
      <c r="DY110" s="185"/>
      <c r="DZ110" s="185"/>
      <c r="EA110" s="185"/>
      <c r="EB110" s="185"/>
      <c r="EC110" s="185"/>
      <c r="ED110" s="185"/>
      <c r="EE110" s="185"/>
      <c r="EF110" s="185"/>
      <c r="EG110" s="185"/>
      <c r="EH110" s="185"/>
      <c r="EI110" s="185"/>
      <c r="EJ110" s="185"/>
      <c r="EK110" s="185"/>
      <c r="EL110" s="185"/>
      <c r="EM110" s="185"/>
      <c r="EN110" s="185"/>
      <c r="EO110" s="185"/>
      <c r="EP110" s="185"/>
      <c r="EQ110" s="185"/>
      <c r="ER110" s="185"/>
      <c r="ES110" s="185"/>
      <c r="ET110" s="185"/>
      <c r="EU110" s="185"/>
      <c r="EV110" s="185"/>
      <c r="EW110" s="185"/>
      <c r="EX110" s="185"/>
      <c r="EY110" s="185"/>
      <c r="EZ110" s="185"/>
      <c r="FA110" s="185"/>
      <c r="FB110" s="185"/>
      <c r="FC110" s="185"/>
    </row>
    <row r="111" spans="2:159" ht="17.25" customHeight="1">
      <c r="B111" s="226"/>
      <c r="C111" s="159"/>
      <c r="F111" s="104" t="s">
        <v>974</v>
      </c>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5"/>
      <c r="BL111" s="185"/>
      <c r="BM111" s="185"/>
      <c r="BN111" s="185"/>
      <c r="BO111" s="185"/>
      <c r="BP111" s="185"/>
      <c r="BQ111" s="185"/>
      <c r="BR111" s="185"/>
      <c r="BS111" s="185"/>
      <c r="BT111" s="185"/>
      <c r="BU111" s="185"/>
      <c r="BV111" s="185"/>
      <c r="BW111" s="185"/>
      <c r="BX111" s="185"/>
      <c r="BY111" s="185"/>
      <c r="BZ111" s="185"/>
      <c r="CA111" s="185"/>
      <c r="CB111" s="185"/>
      <c r="CC111" s="185"/>
      <c r="CD111" s="185"/>
      <c r="CE111" s="185"/>
      <c r="CF111" s="185"/>
      <c r="CG111" s="185"/>
      <c r="CH111" s="185"/>
      <c r="CI111" s="185"/>
      <c r="CJ111" s="185"/>
      <c r="CK111" s="185"/>
      <c r="CL111" s="185"/>
      <c r="CM111" s="185"/>
      <c r="CN111" s="185"/>
      <c r="CO111" s="185"/>
      <c r="CP111" s="185"/>
      <c r="CQ111" s="185"/>
      <c r="CR111" s="185"/>
      <c r="CS111" s="185"/>
      <c r="CT111" s="185"/>
      <c r="CU111" s="185"/>
      <c r="CV111" s="185"/>
      <c r="CW111" s="185"/>
      <c r="CX111" s="185"/>
      <c r="CY111" s="185"/>
      <c r="CZ111" s="185"/>
      <c r="DA111" s="185"/>
      <c r="DB111" s="185"/>
      <c r="DC111" s="185"/>
      <c r="DD111" s="185"/>
      <c r="DE111" s="185"/>
      <c r="DF111" s="185"/>
      <c r="DG111" s="185"/>
      <c r="DH111" s="185"/>
      <c r="DI111" s="185"/>
      <c r="DJ111" s="185"/>
      <c r="DK111" s="185"/>
      <c r="DL111" s="185"/>
      <c r="DM111" s="185"/>
      <c r="DN111" s="185"/>
      <c r="DO111" s="185"/>
      <c r="DP111" s="185"/>
      <c r="DQ111" s="185"/>
      <c r="DR111" s="185"/>
      <c r="DS111" s="185"/>
      <c r="DT111" s="185"/>
      <c r="DU111" s="185"/>
      <c r="DV111" s="185"/>
      <c r="DW111" s="185"/>
      <c r="DX111" s="185"/>
      <c r="DY111" s="185"/>
      <c r="DZ111" s="185"/>
      <c r="EA111" s="185"/>
      <c r="EB111" s="185"/>
      <c r="EC111" s="185"/>
      <c r="ED111" s="185"/>
      <c r="EE111" s="185"/>
      <c r="EF111" s="185"/>
      <c r="EG111" s="185"/>
      <c r="EH111" s="185"/>
      <c r="EI111" s="185"/>
      <c r="EJ111" s="185"/>
      <c r="EK111" s="185"/>
      <c r="EL111" s="185"/>
      <c r="EM111" s="185"/>
      <c r="EN111" s="185"/>
      <c r="EO111" s="185"/>
      <c r="EP111" s="185"/>
      <c r="EQ111" s="185"/>
      <c r="ER111" s="185"/>
      <c r="ES111" s="185"/>
      <c r="ET111" s="185"/>
      <c r="EU111" s="185"/>
      <c r="EV111" s="185"/>
      <c r="EW111" s="185"/>
      <c r="EX111" s="185"/>
      <c r="EY111" s="185"/>
      <c r="EZ111" s="185"/>
      <c r="FA111" s="185"/>
      <c r="FB111" s="185"/>
      <c r="FC111" s="185"/>
    </row>
    <row r="112" spans="2:159" ht="17.25" customHeight="1">
      <c r="B112" s="166"/>
      <c r="C112" s="166"/>
      <c r="D112" s="164"/>
      <c r="E112" s="164"/>
      <c r="F112" s="166"/>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5"/>
      <c r="BL112" s="185"/>
      <c r="BM112" s="185"/>
      <c r="BN112" s="185"/>
      <c r="BO112" s="185"/>
      <c r="BP112" s="185"/>
      <c r="BQ112" s="185"/>
      <c r="BR112" s="185"/>
      <c r="BS112" s="185"/>
      <c r="BT112" s="185"/>
      <c r="BU112" s="185"/>
      <c r="BV112" s="185"/>
      <c r="BW112" s="185"/>
      <c r="BX112" s="185"/>
      <c r="BY112" s="185"/>
      <c r="BZ112" s="185"/>
      <c r="CA112" s="185"/>
      <c r="CB112" s="185"/>
      <c r="CC112" s="185"/>
      <c r="CD112" s="185"/>
      <c r="CE112" s="185"/>
      <c r="CF112" s="185"/>
      <c r="CG112" s="185"/>
      <c r="CH112" s="185"/>
      <c r="CI112" s="185"/>
      <c r="CJ112" s="185"/>
      <c r="CK112" s="185"/>
      <c r="CL112" s="185"/>
      <c r="CM112" s="185"/>
      <c r="CN112" s="185"/>
      <c r="CO112" s="185"/>
      <c r="CP112" s="185"/>
      <c r="CQ112" s="185"/>
      <c r="CR112" s="185"/>
      <c r="CS112" s="185"/>
      <c r="CT112" s="185"/>
      <c r="CU112" s="185"/>
      <c r="CV112" s="185"/>
      <c r="CW112" s="185"/>
      <c r="CX112" s="185"/>
      <c r="CY112" s="185"/>
      <c r="CZ112" s="185"/>
      <c r="DA112" s="185"/>
      <c r="DB112" s="185"/>
      <c r="DC112" s="185"/>
      <c r="DD112" s="185"/>
      <c r="DE112" s="185"/>
      <c r="DF112" s="185"/>
      <c r="DG112" s="185"/>
      <c r="DH112" s="185"/>
      <c r="DI112" s="185"/>
      <c r="DJ112" s="185"/>
      <c r="DK112" s="185"/>
      <c r="DL112" s="185"/>
      <c r="DM112" s="185"/>
      <c r="DN112" s="185"/>
      <c r="DO112" s="185"/>
      <c r="DP112" s="185"/>
      <c r="DQ112" s="185"/>
      <c r="DR112" s="185"/>
      <c r="DS112" s="185"/>
      <c r="DT112" s="185"/>
      <c r="DU112" s="185"/>
      <c r="DV112" s="185"/>
      <c r="DW112" s="185"/>
      <c r="DX112" s="185"/>
      <c r="DY112" s="185"/>
      <c r="DZ112" s="185"/>
      <c r="EA112" s="185"/>
      <c r="EB112" s="185"/>
      <c r="EC112" s="185"/>
      <c r="ED112" s="185"/>
      <c r="EE112" s="185"/>
      <c r="EF112" s="185"/>
      <c r="EG112" s="185"/>
      <c r="EH112" s="185"/>
      <c r="EI112" s="185"/>
      <c r="EJ112" s="185"/>
      <c r="EK112" s="185"/>
      <c r="EL112" s="185"/>
      <c r="EM112" s="185"/>
      <c r="EN112" s="185"/>
      <c r="EO112" s="185"/>
      <c r="EP112" s="185"/>
      <c r="EQ112" s="185"/>
      <c r="ER112" s="185"/>
      <c r="ES112" s="185"/>
      <c r="ET112" s="185"/>
      <c r="EU112" s="185"/>
      <c r="EV112" s="185"/>
      <c r="EW112" s="185"/>
      <c r="EX112" s="185"/>
      <c r="EY112" s="185"/>
      <c r="EZ112" s="185"/>
      <c r="FA112" s="185"/>
      <c r="FB112" s="185"/>
      <c r="FC112" s="185"/>
    </row>
    <row r="113" spans="2:159" ht="17.25" customHeight="1">
      <c r="B113" s="159"/>
      <c r="C113" s="159"/>
      <c r="F113" s="159"/>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5"/>
      <c r="BL113" s="185"/>
      <c r="BM113" s="185"/>
      <c r="BN113" s="185"/>
      <c r="BO113" s="185"/>
      <c r="BP113" s="185"/>
      <c r="BQ113" s="185"/>
      <c r="BR113" s="185"/>
      <c r="BS113" s="185"/>
      <c r="BT113" s="185"/>
      <c r="BU113" s="185"/>
      <c r="BV113" s="185"/>
      <c r="BW113" s="185"/>
      <c r="BX113" s="185"/>
      <c r="BY113" s="185"/>
      <c r="BZ113" s="185"/>
      <c r="CA113" s="185"/>
      <c r="CB113" s="185"/>
      <c r="CC113" s="185"/>
      <c r="CD113" s="185"/>
      <c r="CE113" s="185"/>
      <c r="CF113" s="185"/>
      <c r="CG113" s="185"/>
      <c r="CH113" s="185"/>
      <c r="CI113" s="185"/>
      <c r="CJ113" s="185"/>
      <c r="CK113" s="185"/>
      <c r="CL113" s="185"/>
      <c r="CM113" s="185"/>
      <c r="CN113" s="185"/>
      <c r="CO113" s="185"/>
      <c r="CP113" s="185"/>
      <c r="CQ113" s="185"/>
      <c r="CR113" s="185"/>
      <c r="CS113" s="185"/>
      <c r="CT113" s="185"/>
      <c r="CU113" s="185"/>
      <c r="CV113" s="185"/>
      <c r="CW113" s="185"/>
      <c r="CX113" s="185"/>
      <c r="CY113" s="185"/>
      <c r="CZ113" s="185"/>
      <c r="DA113" s="185"/>
      <c r="DB113" s="185"/>
      <c r="DC113" s="185"/>
      <c r="DD113" s="185"/>
      <c r="DE113" s="185"/>
      <c r="DF113" s="185"/>
      <c r="DG113" s="185"/>
      <c r="DH113" s="185"/>
      <c r="DI113" s="185"/>
      <c r="DJ113" s="185"/>
      <c r="DK113" s="185"/>
      <c r="DL113" s="185"/>
      <c r="DM113" s="185"/>
      <c r="DN113" s="185"/>
      <c r="DO113" s="185"/>
      <c r="DP113" s="185"/>
      <c r="DQ113" s="185"/>
      <c r="DR113" s="185"/>
      <c r="DS113" s="185"/>
      <c r="DT113" s="185"/>
      <c r="DU113" s="185"/>
      <c r="DV113" s="185"/>
      <c r="DW113" s="185"/>
      <c r="DX113" s="185"/>
      <c r="DY113" s="185"/>
      <c r="DZ113" s="185"/>
      <c r="EA113" s="185"/>
      <c r="EB113" s="185"/>
      <c r="EC113" s="185"/>
      <c r="ED113" s="185"/>
      <c r="EE113" s="185"/>
      <c r="EF113" s="185"/>
      <c r="EG113" s="185"/>
      <c r="EH113" s="185"/>
      <c r="EI113" s="185"/>
      <c r="EJ113" s="185"/>
      <c r="EK113" s="185"/>
      <c r="EL113" s="185"/>
      <c r="EM113" s="185"/>
      <c r="EN113" s="185"/>
      <c r="EO113" s="185"/>
      <c r="EP113" s="185"/>
      <c r="EQ113" s="185"/>
      <c r="ER113" s="185"/>
      <c r="ES113" s="185"/>
      <c r="ET113" s="185"/>
      <c r="EU113" s="185"/>
      <c r="EV113" s="185"/>
      <c r="EW113" s="185"/>
      <c r="EX113" s="185"/>
      <c r="EY113" s="185"/>
      <c r="EZ113" s="185"/>
      <c r="FA113" s="185"/>
      <c r="FB113" s="185"/>
      <c r="FC113" s="185"/>
    </row>
    <row r="114" spans="2:159" ht="24.6">
      <c r="B114" s="157" t="s">
        <v>1211</v>
      </c>
      <c r="C114" s="159"/>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5"/>
      <c r="BL114" s="185"/>
      <c r="BM114" s="185"/>
      <c r="BN114" s="185"/>
      <c r="BO114" s="185"/>
      <c r="BP114" s="185"/>
      <c r="BQ114" s="185"/>
      <c r="BR114" s="185"/>
      <c r="BS114" s="185"/>
      <c r="BT114" s="185"/>
      <c r="BU114" s="185"/>
      <c r="BV114" s="185"/>
      <c r="BW114" s="185"/>
      <c r="BX114" s="185"/>
      <c r="BY114" s="185"/>
      <c r="BZ114" s="185"/>
      <c r="CA114" s="185"/>
      <c r="CB114" s="185"/>
      <c r="CC114" s="185"/>
      <c r="CD114" s="185"/>
      <c r="CE114" s="185"/>
      <c r="CF114" s="185"/>
      <c r="CG114" s="185"/>
      <c r="CH114" s="185"/>
      <c r="CI114" s="185"/>
      <c r="CJ114" s="185"/>
      <c r="CK114" s="185"/>
      <c r="CL114" s="185"/>
      <c r="CM114" s="185"/>
      <c r="CN114" s="185"/>
      <c r="CO114" s="185"/>
      <c r="CP114" s="185"/>
      <c r="CQ114" s="185"/>
      <c r="CR114" s="185"/>
      <c r="CS114" s="185"/>
      <c r="CT114" s="185"/>
      <c r="CU114" s="185"/>
      <c r="CV114" s="185"/>
      <c r="CW114" s="185"/>
      <c r="CX114" s="185"/>
      <c r="CY114" s="185"/>
      <c r="CZ114" s="185"/>
      <c r="DA114" s="185"/>
      <c r="DB114" s="185"/>
      <c r="DC114" s="185"/>
      <c r="DD114" s="185"/>
      <c r="DE114" s="185"/>
      <c r="DF114" s="185"/>
      <c r="DG114" s="185"/>
      <c r="DH114" s="185"/>
      <c r="DI114" s="185"/>
      <c r="DJ114" s="185"/>
      <c r="DK114" s="185"/>
      <c r="DL114" s="185"/>
      <c r="DM114" s="185"/>
      <c r="DN114" s="185"/>
      <c r="DO114" s="185"/>
      <c r="DP114" s="185"/>
      <c r="DQ114" s="185"/>
      <c r="DR114" s="185"/>
      <c r="DS114" s="185"/>
      <c r="DT114" s="185"/>
      <c r="DU114" s="185"/>
      <c r="DV114" s="185"/>
      <c r="DW114" s="185"/>
      <c r="DX114" s="185"/>
      <c r="DY114" s="185"/>
      <c r="DZ114" s="185"/>
      <c r="EA114" s="185"/>
      <c r="EB114" s="185"/>
      <c r="EC114" s="185"/>
      <c r="ED114" s="185"/>
      <c r="EE114" s="185"/>
      <c r="EF114" s="185"/>
      <c r="EG114" s="185"/>
      <c r="EH114" s="185"/>
      <c r="EI114" s="185"/>
      <c r="EJ114" s="185"/>
      <c r="EK114" s="185"/>
      <c r="EL114" s="185"/>
      <c r="EM114" s="185"/>
      <c r="EN114" s="185"/>
      <c r="EO114" s="185"/>
      <c r="EP114" s="185"/>
      <c r="EQ114" s="185"/>
      <c r="ER114" s="185"/>
      <c r="ES114" s="185"/>
      <c r="ET114" s="185"/>
      <c r="EU114" s="185"/>
      <c r="EV114" s="185"/>
      <c r="EW114" s="185"/>
      <c r="EX114" s="185"/>
      <c r="EY114" s="185"/>
      <c r="EZ114" s="185"/>
      <c r="FA114" s="185"/>
      <c r="FB114" s="185"/>
      <c r="FC114" s="185"/>
    </row>
    <row r="115" spans="2:159" ht="17.25" customHeight="1">
      <c r="B115" s="159"/>
      <c r="C115" s="159"/>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5"/>
      <c r="BL115" s="185"/>
      <c r="BM115" s="185"/>
      <c r="BN115" s="185"/>
      <c r="BO115" s="185"/>
      <c r="BP115" s="185"/>
      <c r="BQ115" s="185"/>
      <c r="BR115" s="185"/>
      <c r="BS115" s="185"/>
      <c r="BT115" s="185"/>
      <c r="BU115" s="185"/>
      <c r="BV115" s="185"/>
      <c r="BW115" s="185"/>
      <c r="BX115" s="185"/>
      <c r="BY115" s="185"/>
      <c r="BZ115" s="185"/>
      <c r="CA115" s="185"/>
      <c r="CB115" s="185"/>
      <c r="CC115" s="185"/>
      <c r="CD115" s="185"/>
      <c r="CE115" s="185"/>
      <c r="CF115" s="185"/>
      <c r="CG115" s="185"/>
      <c r="CH115" s="185"/>
      <c r="CI115" s="185"/>
      <c r="CJ115" s="185"/>
      <c r="CK115" s="185"/>
      <c r="CL115" s="185"/>
      <c r="CM115" s="185"/>
      <c r="CN115" s="185"/>
      <c r="CO115" s="185"/>
      <c r="CP115" s="185"/>
      <c r="CQ115" s="185"/>
      <c r="CR115" s="185"/>
      <c r="CS115" s="185"/>
      <c r="CT115" s="185"/>
      <c r="CU115" s="185"/>
      <c r="CV115" s="185"/>
      <c r="CW115" s="185"/>
      <c r="CX115" s="185"/>
      <c r="CY115" s="185"/>
      <c r="CZ115" s="185"/>
      <c r="DA115" s="185"/>
      <c r="DB115" s="185"/>
      <c r="DC115" s="185"/>
      <c r="DD115" s="185"/>
      <c r="DE115" s="185"/>
      <c r="DF115" s="185"/>
      <c r="DG115" s="185"/>
      <c r="DH115" s="185"/>
      <c r="DI115" s="185"/>
      <c r="DJ115" s="185"/>
      <c r="DK115" s="185"/>
      <c r="DL115" s="185"/>
      <c r="DM115" s="185"/>
      <c r="DN115" s="185"/>
      <c r="DO115" s="185"/>
      <c r="DP115" s="185"/>
      <c r="DQ115" s="185"/>
      <c r="DR115" s="185"/>
      <c r="DS115" s="185"/>
      <c r="DT115" s="185"/>
      <c r="DU115" s="185"/>
      <c r="DV115" s="185"/>
      <c r="DW115" s="185"/>
      <c r="DX115" s="185"/>
      <c r="DY115" s="185"/>
      <c r="DZ115" s="185"/>
      <c r="EA115" s="185"/>
      <c r="EB115" s="185"/>
      <c r="EC115" s="185"/>
      <c r="ED115" s="185"/>
      <c r="EE115" s="185"/>
      <c r="EF115" s="185"/>
      <c r="EG115" s="185"/>
      <c r="EH115" s="185"/>
      <c r="EI115" s="185"/>
      <c r="EJ115" s="185"/>
      <c r="EK115" s="185"/>
      <c r="EL115" s="185"/>
      <c r="EM115" s="185"/>
      <c r="EN115" s="185"/>
      <c r="EO115" s="185"/>
      <c r="EP115" s="185"/>
      <c r="EQ115" s="185"/>
      <c r="ER115" s="185"/>
      <c r="ES115" s="185"/>
      <c r="ET115" s="185"/>
      <c r="EU115" s="185"/>
      <c r="EV115" s="185"/>
      <c r="EW115" s="185"/>
      <c r="EX115" s="185"/>
      <c r="EY115" s="185"/>
      <c r="EZ115" s="185"/>
      <c r="FA115" s="185"/>
      <c r="FB115" s="185"/>
      <c r="FC115" s="185"/>
    </row>
    <row r="116" spans="2:159" ht="24.6">
      <c r="B116" s="158" t="s">
        <v>1104</v>
      </c>
      <c r="C116" s="159"/>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5"/>
      <c r="BL116" s="185"/>
      <c r="BM116" s="185"/>
      <c r="BN116" s="185"/>
      <c r="BO116" s="185"/>
      <c r="BP116" s="185"/>
      <c r="BQ116" s="185"/>
      <c r="BR116" s="185"/>
      <c r="BS116" s="185"/>
      <c r="BT116" s="185"/>
      <c r="BU116" s="185"/>
      <c r="BV116" s="185"/>
      <c r="BW116" s="185"/>
      <c r="BX116" s="185"/>
      <c r="BY116" s="185"/>
      <c r="BZ116" s="185"/>
      <c r="CA116" s="185"/>
      <c r="CB116" s="185"/>
      <c r="CC116" s="185"/>
      <c r="CD116" s="185"/>
      <c r="CE116" s="185"/>
      <c r="CF116" s="185"/>
      <c r="CG116" s="185"/>
      <c r="CH116" s="185"/>
      <c r="CI116" s="185"/>
      <c r="CJ116" s="185"/>
      <c r="CK116" s="185"/>
      <c r="CL116" s="185"/>
      <c r="CM116" s="185"/>
      <c r="CN116" s="185"/>
      <c r="CO116" s="185"/>
      <c r="CP116" s="185"/>
      <c r="CQ116" s="185"/>
      <c r="CR116" s="185"/>
      <c r="CS116" s="185"/>
      <c r="CT116" s="185"/>
      <c r="CU116" s="185"/>
      <c r="CV116" s="185"/>
      <c r="CW116" s="185"/>
      <c r="CX116" s="185"/>
      <c r="CY116" s="185"/>
      <c r="CZ116" s="185"/>
      <c r="DA116" s="185"/>
      <c r="DB116" s="185"/>
      <c r="DC116" s="185"/>
      <c r="DD116" s="185"/>
      <c r="DE116" s="185"/>
      <c r="DF116" s="185"/>
      <c r="DG116" s="185"/>
      <c r="DH116" s="185"/>
      <c r="DI116" s="185"/>
      <c r="DJ116" s="185"/>
      <c r="DK116" s="185"/>
      <c r="DL116" s="185"/>
      <c r="DM116" s="185"/>
      <c r="DN116" s="185"/>
      <c r="DO116" s="185"/>
      <c r="DP116" s="185"/>
      <c r="DQ116" s="185"/>
      <c r="DR116" s="185"/>
      <c r="DS116" s="185"/>
      <c r="DT116" s="185"/>
      <c r="DU116" s="185"/>
      <c r="DV116" s="185"/>
      <c r="DW116" s="185"/>
      <c r="DX116" s="185"/>
      <c r="DY116" s="185"/>
      <c r="DZ116" s="185"/>
      <c r="EA116" s="185"/>
      <c r="EB116" s="185"/>
      <c r="EC116" s="185"/>
      <c r="ED116" s="185"/>
      <c r="EE116" s="185"/>
      <c r="EF116" s="185"/>
      <c r="EG116" s="185"/>
      <c r="EH116" s="185"/>
      <c r="EI116" s="185"/>
      <c r="EJ116" s="185"/>
      <c r="EK116" s="185"/>
      <c r="EL116" s="185"/>
      <c r="EM116" s="185"/>
      <c r="EN116" s="185"/>
      <c r="EO116" s="185"/>
      <c r="EP116" s="185"/>
      <c r="EQ116" s="185"/>
      <c r="ER116" s="185"/>
      <c r="ES116" s="185"/>
      <c r="ET116" s="185"/>
      <c r="EU116" s="185"/>
      <c r="EV116" s="185"/>
      <c r="EW116" s="185"/>
      <c r="EX116" s="185"/>
      <c r="EY116" s="185"/>
      <c r="EZ116" s="185"/>
      <c r="FA116" s="185"/>
      <c r="FB116" s="185"/>
      <c r="FC116" s="185"/>
    </row>
    <row r="117" spans="2:159" ht="21.6">
      <c r="B117" s="167" t="s">
        <v>1146</v>
      </c>
      <c r="F117" s="170" t="s">
        <v>0</v>
      </c>
      <c r="G117" s="170"/>
      <c r="H117" s="170"/>
      <c r="I117" s="170"/>
      <c r="J117" s="170"/>
      <c r="K117" s="257" t="s">
        <v>1195</v>
      </c>
      <c r="L117" s="257"/>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5"/>
      <c r="BL117" s="185"/>
      <c r="BM117" s="185"/>
      <c r="BN117" s="185"/>
      <c r="BO117" s="185"/>
      <c r="BP117" s="185"/>
      <c r="BQ117" s="185"/>
      <c r="BR117" s="185"/>
      <c r="BS117" s="185"/>
      <c r="BT117" s="185"/>
      <c r="BU117" s="185"/>
      <c r="BV117" s="185"/>
      <c r="BW117" s="185"/>
      <c r="BX117" s="185"/>
      <c r="BY117" s="185"/>
      <c r="BZ117" s="185"/>
      <c r="CA117" s="185"/>
      <c r="CB117" s="185"/>
      <c r="CC117" s="185"/>
      <c r="CD117" s="185"/>
      <c r="CE117" s="185"/>
      <c r="CF117" s="185"/>
      <c r="CG117" s="185"/>
      <c r="CH117" s="185"/>
      <c r="CI117" s="185"/>
      <c r="CJ117" s="185"/>
      <c r="CK117" s="185"/>
      <c r="CL117" s="185"/>
      <c r="CM117" s="185"/>
      <c r="CN117" s="185"/>
      <c r="CO117" s="185"/>
      <c r="CP117" s="185"/>
      <c r="CQ117" s="185"/>
      <c r="CR117" s="185"/>
      <c r="CS117" s="185"/>
      <c r="CT117" s="185"/>
      <c r="CU117" s="185"/>
      <c r="CV117" s="185"/>
      <c r="CW117" s="185"/>
      <c r="CX117" s="185"/>
      <c r="CY117" s="185"/>
      <c r="CZ117" s="185"/>
      <c r="DA117" s="185"/>
      <c r="DB117" s="185"/>
      <c r="DC117" s="185"/>
      <c r="DD117" s="185"/>
      <c r="DE117" s="185"/>
      <c r="DF117" s="185"/>
      <c r="DG117" s="185"/>
      <c r="DH117" s="185"/>
      <c r="DI117" s="185"/>
      <c r="DJ117" s="185"/>
      <c r="DK117" s="185"/>
      <c r="DL117" s="185"/>
      <c r="DM117" s="185"/>
      <c r="DN117" s="185"/>
      <c r="DO117" s="185"/>
      <c r="DP117" s="185"/>
      <c r="DQ117" s="185"/>
      <c r="DR117" s="185"/>
      <c r="DS117" s="185"/>
      <c r="DT117" s="185"/>
      <c r="DU117" s="185"/>
      <c r="DV117" s="185"/>
      <c r="DW117" s="185"/>
      <c r="DX117" s="185"/>
      <c r="DY117" s="185"/>
      <c r="DZ117" s="185"/>
      <c r="EA117" s="185"/>
      <c r="EB117" s="185"/>
      <c r="EC117" s="185"/>
      <c r="ED117" s="185"/>
      <c r="EE117" s="185"/>
      <c r="EF117" s="185"/>
      <c r="EG117" s="185"/>
      <c r="EH117" s="185"/>
      <c r="EI117" s="185"/>
      <c r="EJ117" s="185"/>
      <c r="EK117" s="185"/>
      <c r="EL117" s="185"/>
      <c r="EM117" s="185"/>
      <c r="EN117" s="185"/>
      <c r="EO117" s="185"/>
      <c r="EP117" s="185"/>
      <c r="EQ117" s="185"/>
      <c r="ER117" s="185"/>
      <c r="ES117" s="185"/>
      <c r="ET117" s="185"/>
      <c r="EU117" s="185"/>
      <c r="EV117" s="185"/>
      <c r="EW117" s="185"/>
      <c r="EX117" s="185"/>
      <c r="EY117" s="185"/>
      <c r="EZ117" s="185"/>
      <c r="FA117" s="185"/>
      <c r="FB117" s="185"/>
      <c r="FC117" s="185"/>
    </row>
    <row r="118" spans="2:159" ht="17.25" customHeight="1">
      <c r="B118" s="159"/>
      <c r="F118" s="254" t="s">
        <v>1196</v>
      </c>
      <c r="G118" s="254"/>
      <c r="H118" s="254"/>
      <c r="I118" s="254"/>
      <c r="J118" s="254"/>
      <c r="K118" s="255">
        <v>30</v>
      </c>
      <c r="L118" s="25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5"/>
      <c r="BL118" s="185"/>
      <c r="BM118" s="185"/>
      <c r="BN118" s="185"/>
      <c r="BO118" s="185"/>
      <c r="BP118" s="185"/>
      <c r="BQ118" s="185"/>
      <c r="BR118" s="185"/>
      <c r="BS118" s="185"/>
      <c r="BT118" s="185"/>
      <c r="BU118" s="185"/>
      <c r="BV118" s="185"/>
      <c r="BW118" s="185"/>
      <c r="BX118" s="185"/>
      <c r="BY118" s="185"/>
      <c r="BZ118" s="185"/>
      <c r="CA118" s="185"/>
      <c r="CB118" s="185"/>
      <c r="CC118" s="185"/>
      <c r="CD118" s="185"/>
      <c r="CE118" s="185"/>
      <c r="CF118" s="185"/>
      <c r="CG118" s="185"/>
      <c r="CH118" s="185"/>
      <c r="CI118" s="185"/>
      <c r="CJ118" s="185"/>
      <c r="CK118" s="185"/>
      <c r="CL118" s="185"/>
      <c r="CM118" s="185"/>
      <c r="CN118" s="185"/>
      <c r="CO118" s="185"/>
      <c r="CP118" s="185"/>
      <c r="CQ118" s="185"/>
      <c r="CR118" s="185"/>
      <c r="CS118" s="185"/>
      <c r="CT118" s="185"/>
      <c r="CU118" s="185"/>
      <c r="CV118" s="185"/>
      <c r="CW118" s="185"/>
      <c r="CX118" s="185"/>
      <c r="CY118" s="185"/>
      <c r="CZ118" s="185"/>
      <c r="DA118" s="185"/>
      <c r="DB118" s="185"/>
      <c r="DC118" s="185"/>
      <c r="DD118" s="185"/>
      <c r="DE118" s="185"/>
      <c r="DF118" s="185"/>
      <c r="DG118" s="185"/>
      <c r="DH118" s="185"/>
      <c r="DI118" s="185"/>
      <c r="DJ118" s="185"/>
      <c r="DK118" s="185"/>
      <c r="DL118" s="185"/>
      <c r="DM118" s="185"/>
      <c r="DN118" s="185"/>
      <c r="DO118" s="185"/>
      <c r="DP118" s="185"/>
      <c r="DQ118" s="185"/>
      <c r="DR118" s="185"/>
      <c r="DS118" s="185"/>
      <c r="DT118" s="185"/>
      <c r="DU118" s="185"/>
      <c r="DV118" s="185"/>
      <c r="DW118" s="185"/>
      <c r="DX118" s="185"/>
      <c r="DY118" s="185"/>
      <c r="DZ118" s="185"/>
      <c r="EA118" s="185"/>
      <c r="EB118" s="185"/>
      <c r="EC118" s="185"/>
      <c r="ED118" s="185"/>
      <c r="EE118" s="185"/>
      <c r="EF118" s="185"/>
      <c r="EG118" s="185"/>
      <c r="EH118" s="185"/>
      <c r="EI118" s="185"/>
      <c r="EJ118" s="185"/>
      <c r="EK118" s="185"/>
      <c r="EL118" s="185"/>
      <c r="EM118" s="185"/>
      <c r="EN118" s="185"/>
      <c r="EO118" s="185"/>
      <c r="EP118" s="185"/>
      <c r="EQ118" s="185"/>
      <c r="ER118" s="185"/>
      <c r="ES118" s="185"/>
      <c r="ET118" s="185"/>
      <c r="EU118" s="185"/>
      <c r="EV118" s="185"/>
      <c r="EW118" s="185"/>
      <c r="EX118" s="185"/>
      <c r="EY118" s="185"/>
      <c r="EZ118" s="185"/>
      <c r="FA118" s="185"/>
      <c r="FB118" s="185"/>
      <c r="FC118" s="185"/>
    </row>
    <row r="119" spans="2:159" ht="17.25" customHeight="1">
      <c r="B119" s="159"/>
      <c r="F119" s="144" t="s">
        <v>1197</v>
      </c>
      <c r="G119" s="144"/>
      <c r="H119" s="144"/>
      <c r="I119" s="144"/>
      <c r="J119" s="144"/>
      <c r="K119" s="258">
        <v>25</v>
      </c>
      <c r="L119" s="258"/>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5"/>
      <c r="BL119" s="185"/>
      <c r="BM119" s="185"/>
      <c r="BN119" s="185"/>
      <c r="BO119" s="185"/>
      <c r="BP119" s="185"/>
      <c r="BQ119" s="185"/>
      <c r="BR119" s="185"/>
      <c r="BS119" s="185"/>
      <c r="BT119" s="185"/>
      <c r="BU119" s="185"/>
      <c r="BV119" s="185"/>
      <c r="BW119" s="185"/>
      <c r="BX119" s="185"/>
      <c r="BY119" s="185"/>
      <c r="BZ119" s="185"/>
      <c r="CA119" s="185"/>
      <c r="CB119" s="185"/>
      <c r="CC119" s="185"/>
      <c r="CD119" s="185"/>
      <c r="CE119" s="185"/>
      <c r="CF119" s="185"/>
      <c r="CG119" s="185"/>
      <c r="CH119" s="185"/>
      <c r="CI119" s="185"/>
      <c r="CJ119" s="185"/>
      <c r="CK119" s="185"/>
      <c r="CL119" s="185"/>
      <c r="CM119" s="185"/>
      <c r="CN119" s="185"/>
      <c r="CO119" s="185"/>
      <c r="CP119" s="185"/>
      <c r="CQ119" s="185"/>
      <c r="CR119" s="185"/>
      <c r="CS119" s="185"/>
      <c r="CT119" s="185"/>
      <c r="CU119" s="185"/>
      <c r="CV119" s="185"/>
      <c r="CW119" s="185"/>
      <c r="CX119" s="185"/>
      <c r="CY119" s="185"/>
      <c r="CZ119" s="185"/>
      <c r="DA119" s="185"/>
      <c r="DB119" s="185"/>
      <c r="DC119" s="185"/>
      <c r="DD119" s="185"/>
      <c r="DE119" s="185"/>
      <c r="DF119" s="185"/>
      <c r="DG119" s="185"/>
      <c r="DH119" s="185"/>
      <c r="DI119" s="185"/>
      <c r="DJ119" s="185"/>
      <c r="DK119" s="185"/>
      <c r="DL119" s="185"/>
      <c r="DM119" s="185"/>
      <c r="DN119" s="185"/>
      <c r="DO119" s="185"/>
      <c r="DP119" s="185"/>
      <c r="DQ119" s="185"/>
      <c r="DR119" s="185"/>
      <c r="DS119" s="185"/>
      <c r="DT119" s="185"/>
      <c r="DU119" s="185"/>
      <c r="DV119" s="185"/>
      <c r="DW119" s="185"/>
      <c r="DX119" s="185"/>
      <c r="DY119" s="185"/>
      <c r="DZ119" s="185"/>
      <c r="EA119" s="185"/>
      <c r="EB119" s="185"/>
      <c r="EC119" s="185"/>
      <c r="ED119" s="185"/>
      <c r="EE119" s="185"/>
      <c r="EF119" s="185"/>
      <c r="EG119" s="185"/>
      <c r="EH119" s="185"/>
      <c r="EI119" s="185"/>
      <c r="EJ119" s="185"/>
      <c r="EK119" s="185"/>
      <c r="EL119" s="185"/>
      <c r="EM119" s="185"/>
      <c r="EN119" s="185"/>
      <c r="EO119" s="185"/>
      <c r="EP119" s="185"/>
      <c r="EQ119" s="185"/>
      <c r="ER119" s="185"/>
      <c r="ES119" s="185"/>
      <c r="ET119" s="185"/>
      <c r="EU119" s="185"/>
      <c r="EV119" s="185"/>
      <c r="EW119" s="185"/>
      <c r="EX119" s="185"/>
      <c r="EY119" s="185"/>
      <c r="EZ119" s="185"/>
      <c r="FA119" s="185"/>
      <c r="FB119" s="185"/>
      <c r="FC119" s="185"/>
    </row>
    <row r="120" spans="2:159" ht="17.25" customHeight="1">
      <c r="B120" s="159"/>
      <c r="F120" s="254" t="s">
        <v>1198</v>
      </c>
      <c r="G120" s="254"/>
      <c r="H120" s="254"/>
      <c r="I120" s="254"/>
      <c r="J120" s="254"/>
      <c r="K120" s="255">
        <v>20</v>
      </c>
      <c r="L120" s="25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5"/>
      <c r="BL120" s="185"/>
      <c r="BM120" s="185"/>
      <c r="BN120" s="185"/>
      <c r="BO120" s="185"/>
      <c r="BP120" s="185"/>
      <c r="BQ120" s="185"/>
      <c r="BR120" s="185"/>
      <c r="BS120" s="185"/>
      <c r="BT120" s="185"/>
      <c r="BU120" s="185"/>
      <c r="BV120" s="185"/>
      <c r="BW120" s="185"/>
      <c r="BX120" s="185"/>
      <c r="BY120" s="185"/>
      <c r="BZ120" s="185"/>
      <c r="CA120" s="185"/>
      <c r="CB120" s="185"/>
      <c r="CC120" s="185"/>
      <c r="CD120" s="185"/>
      <c r="CE120" s="185"/>
      <c r="CF120" s="185"/>
      <c r="CG120" s="185"/>
      <c r="CH120" s="185"/>
      <c r="CI120" s="185"/>
      <c r="CJ120" s="185"/>
      <c r="CK120" s="185"/>
      <c r="CL120" s="185"/>
      <c r="CM120" s="185"/>
      <c r="CN120" s="185"/>
      <c r="CO120" s="185"/>
      <c r="CP120" s="185"/>
      <c r="CQ120" s="185"/>
      <c r="CR120" s="185"/>
      <c r="CS120" s="185"/>
      <c r="CT120" s="185"/>
      <c r="CU120" s="185"/>
      <c r="CV120" s="185"/>
      <c r="CW120" s="185"/>
      <c r="CX120" s="185"/>
      <c r="CY120" s="185"/>
      <c r="CZ120" s="185"/>
      <c r="DA120" s="185"/>
      <c r="DB120" s="185"/>
      <c r="DC120" s="185"/>
      <c r="DD120" s="185"/>
      <c r="DE120" s="185"/>
      <c r="DF120" s="185"/>
      <c r="DG120" s="185"/>
      <c r="DH120" s="185"/>
      <c r="DI120" s="185"/>
      <c r="DJ120" s="185"/>
      <c r="DK120" s="185"/>
      <c r="DL120" s="185"/>
      <c r="DM120" s="185"/>
      <c r="DN120" s="185"/>
      <c r="DO120" s="185"/>
      <c r="DP120" s="185"/>
      <c r="DQ120" s="185"/>
      <c r="DR120" s="185"/>
      <c r="DS120" s="185"/>
      <c r="DT120" s="185"/>
      <c r="DU120" s="185"/>
      <c r="DV120" s="185"/>
      <c r="DW120" s="185"/>
      <c r="DX120" s="185"/>
      <c r="DY120" s="185"/>
      <c r="DZ120" s="185"/>
      <c r="EA120" s="185"/>
      <c r="EB120" s="185"/>
      <c r="EC120" s="185"/>
      <c r="ED120" s="185"/>
      <c r="EE120" s="185"/>
      <c r="EF120" s="185"/>
      <c r="EG120" s="185"/>
      <c r="EH120" s="185"/>
      <c r="EI120" s="185"/>
      <c r="EJ120" s="185"/>
      <c r="EK120" s="185"/>
      <c r="EL120" s="185"/>
      <c r="EM120" s="185"/>
      <c r="EN120" s="185"/>
      <c r="EO120" s="185"/>
      <c r="EP120" s="185"/>
      <c r="EQ120" s="185"/>
      <c r="ER120" s="185"/>
      <c r="ES120" s="185"/>
      <c r="ET120" s="185"/>
      <c r="EU120" s="185"/>
      <c r="EV120" s="185"/>
      <c r="EW120" s="185"/>
      <c r="EX120" s="185"/>
      <c r="EY120" s="185"/>
      <c r="EZ120" s="185"/>
      <c r="FA120" s="185"/>
      <c r="FB120" s="185"/>
      <c r="FC120" s="185"/>
    </row>
    <row r="121" spans="2:159" ht="17.25" customHeight="1">
      <c r="B121" s="159"/>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5"/>
      <c r="BL121" s="185"/>
      <c r="BM121" s="185"/>
      <c r="BN121" s="185"/>
      <c r="BO121" s="185"/>
      <c r="BP121" s="185"/>
      <c r="BQ121" s="185"/>
      <c r="BR121" s="185"/>
      <c r="BS121" s="185"/>
      <c r="BT121" s="185"/>
      <c r="BU121" s="185"/>
      <c r="BV121" s="185"/>
      <c r="BW121" s="185"/>
      <c r="BX121" s="185"/>
      <c r="BY121" s="185"/>
      <c r="BZ121" s="185"/>
      <c r="CA121" s="185"/>
      <c r="CB121" s="185"/>
      <c r="CC121" s="185"/>
      <c r="CD121" s="185"/>
      <c r="CE121" s="185"/>
      <c r="CF121" s="185"/>
      <c r="CG121" s="185"/>
      <c r="CH121" s="185"/>
      <c r="CI121" s="185"/>
      <c r="CJ121" s="185"/>
      <c r="CK121" s="185"/>
      <c r="CL121" s="185"/>
      <c r="CM121" s="185"/>
      <c r="CN121" s="185"/>
      <c r="CO121" s="185"/>
      <c r="CP121" s="185"/>
      <c r="CQ121" s="185"/>
      <c r="CR121" s="185"/>
      <c r="CS121" s="185"/>
      <c r="CT121" s="185"/>
      <c r="CU121" s="185"/>
      <c r="CV121" s="185"/>
      <c r="CW121" s="185"/>
      <c r="CX121" s="185"/>
      <c r="CY121" s="185"/>
      <c r="CZ121" s="185"/>
      <c r="DA121" s="185"/>
      <c r="DB121" s="185"/>
      <c r="DC121" s="185"/>
      <c r="DD121" s="185"/>
      <c r="DE121" s="185"/>
      <c r="DF121" s="185"/>
      <c r="DG121" s="185"/>
      <c r="DH121" s="185"/>
      <c r="DI121" s="185"/>
      <c r="DJ121" s="185"/>
      <c r="DK121" s="185"/>
      <c r="DL121" s="185"/>
      <c r="DM121" s="185"/>
      <c r="DN121" s="185"/>
      <c r="DO121" s="185"/>
      <c r="DP121" s="185"/>
      <c r="DQ121" s="185"/>
      <c r="DR121" s="185"/>
      <c r="DS121" s="185"/>
      <c r="DT121" s="185"/>
      <c r="DU121" s="185"/>
      <c r="DV121" s="185"/>
      <c r="DW121" s="185"/>
      <c r="DX121" s="185"/>
      <c r="DY121" s="185"/>
      <c r="DZ121" s="185"/>
      <c r="EA121" s="185"/>
      <c r="EB121" s="185"/>
      <c r="EC121" s="185"/>
      <c r="ED121" s="185"/>
      <c r="EE121" s="185"/>
      <c r="EF121" s="185"/>
      <c r="EG121" s="185"/>
      <c r="EH121" s="185"/>
      <c r="EI121" s="185"/>
      <c r="EJ121" s="185"/>
      <c r="EK121" s="185"/>
      <c r="EL121" s="185"/>
      <c r="EM121" s="185"/>
      <c r="EN121" s="185"/>
      <c r="EO121" s="185"/>
      <c r="EP121" s="185"/>
      <c r="EQ121" s="185"/>
      <c r="ER121" s="185"/>
      <c r="ES121" s="185"/>
      <c r="ET121" s="185"/>
      <c r="EU121" s="185"/>
      <c r="EV121" s="185"/>
      <c r="EW121" s="185"/>
      <c r="EX121" s="185"/>
      <c r="EY121" s="185"/>
      <c r="EZ121" s="185"/>
      <c r="FA121" s="185"/>
      <c r="FB121" s="185"/>
      <c r="FC121" s="185"/>
    </row>
    <row r="122" spans="2:159" ht="21.6">
      <c r="B122" s="167" t="s">
        <v>1145</v>
      </c>
      <c r="F122" s="170" t="s">
        <v>0</v>
      </c>
      <c r="G122" s="170"/>
      <c r="H122" s="170"/>
      <c r="I122" s="170"/>
      <c r="J122" s="170"/>
      <c r="K122" s="257" t="s">
        <v>1195</v>
      </c>
      <c r="L122" s="257"/>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185"/>
      <c r="CI122" s="185"/>
      <c r="CJ122" s="185"/>
      <c r="CK122" s="185"/>
      <c r="CL122" s="185"/>
      <c r="CM122" s="185"/>
      <c r="CN122" s="185"/>
      <c r="CO122" s="185"/>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185"/>
      <c r="DY122" s="185"/>
      <c r="DZ122" s="185"/>
      <c r="EA122" s="185"/>
      <c r="EB122" s="185"/>
      <c r="EC122" s="185"/>
      <c r="ED122" s="185"/>
      <c r="EE122" s="185"/>
      <c r="EF122" s="185"/>
      <c r="EG122" s="185"/>
      <c r="EH122" s="185"/>
      <c r="EI122" s="185"/>
      <c r="EJ122" s="185"/>
      <c r="EK122" s="185"/>
      <c r="EL122" s="185"/>
      <c r="EM122" s="185"/>
      <c r="EN122" s="185"/>
      <c r="EO122" s="185"/>
      <c r="EP122" s="185"/>
      <c r="EQ122" s="185"/>
      <c r="ER122" s="185"/>
      <c r="ES122" s="185"/>
      <c r="ET122" s="185"/>
      <c r="EU122" s="185"/>
      <c r="EV122" s="185"/>
      <c r="EW122" s="185"/>
      <c r="EX122" s="185"/>
      <c r="EY122" s="185"/>
      <c r="EZ122" s="185"/>
      <c r="FA122" s="185"/>
      <c r="FB122" s="185"/>
      <c r="FC122" s="185"/>
    </row>
    <row r="123" spans="2:159" ht="17.25" customHeight="1">
      <c r="B123" s="159"/>
      <c r="F123" s="254" t="s">
        <v>1199</v>
      </c>
      <c r="G123" s="254"/>
      <c r="H123" s="254"/>
      <c r="I123" s="254"/>
      <c r="J123" s="254"/>
      <c r="K123" s="255">
        <v>15</v>
      </c>
      <c r="L123" s="25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5"/>
      <c r="BL123" s="185"/>
      <c r="BM123" s="185"/>
      <c r="BN123" s="185"/>
      <c r="BO123" s="185"/>
      <c r="BP123" s="185"/>
      <c r="BQ123" s="185"/>
      <c r="BR123" s="185"/>
      <c r="BS123" s="185"/>
      <c r="BT123" s="185"/>
      <c r="BU123" s="185"/>
      <c r="BV123" s="185"/>
      <c r="BW123" s="185"/>
      <c r="BX123" s="185"/>
      <c r="BY123" s="185"/>
      <c r="BZ123" s="185"/>
      <c r="CA123" s="185"/>
      <c r="CB123" s="185"/>
      <c r="CC123" s="185"/>
      <c r="CD123" s="185"/>
      <c r="CE123" s="185"/>
      <c r="CF123" s="185"/>
      <c r="CG123" s="185"/>
      <c r="CH123" s="185"/>
      <c r="CI123" s="185"/>
      <c r="CJ123" s="185"/>
      <c r="CK123" s="185"/>
      <c r="CL123" s="185"/>
      <c r="CM123" s="185"/>
      <c r="CN123" s="185"/>
      <c r="CO123" s="185"/>
      <c r="CP123" s="185"/>
      <c r="CQ123" s="185"/>
      <c r="CR123" s="185"/>
      <c r="CS123" s="185"/>
      <c r="CT123" s="185"/>
      <c r="CU123" s="185"/>
      <c r="CV123" s="185"/>
      <c r="CW123" s="185"/>
      <c r="CX123" s="185"/>
      <c r="CY123" s="185"/>
      <c r="CZ123" s="185"/>
      <c r="DA123" s="185"/>
      <c r="DB123" s="185"/>
      <c r="DC123" s="185"/>
      <c r="DD123" s="185"/>
      <c r="DE123" s="185"/>
      <c r="DF123" s="185"/>
      <c r="DG123" s="185"/>
      <c r="DH123" s="185"/>
      <c r="DI123" s="185"/>
      <c r="DJ123" s="185"/>
      <c r="DK123" s="185"/>
      <c r="DL123" s="185"/>
      <c r="DM123" s="185"/>
      <c r="DN123" s="185"/>
      <c r="DO123" s="185"/>
      <c r="DP123" s="185"/>
      <c r="DQ123" s="185"/>
      <c r="DR123" s="185"/>
      <c r="DS123" s="185"/>
      <c r="DT123" s="185"/>
      <c r="DU123" s="185"/>
      <c r="DV123" s="185"/>
      <c r="DW123" s="185"/>
      <c r="DX123" s="185"/>
      <c r="DY123" s="185"/>
      <c r="DZ123" s="185"/>
      <c r="EA123" s="185"/>
      <c r="EB123" s="185"/>
      <c r="EC123" s="185"/>
      <c r="ED123" s="185"/>
      <c r="EE123" s="185"/>
      <c r="EF123" s="185"/>
      <c r="EG123" s="185"/>
      <c r="EH123" s="185"/>
      <c r="EI123" s="185"/>
      <c r="EJ123" s="185"/>
      <c r="EK123" s="185"/>
      <c r="EL123" s="185"/>
      <c r="EM123" s="185"/>
      <c r="EN123" s="185"/>
      <c r="EO123" s="185"/>
      <c r="EP123" s="185"/>
      <c r="EQ123" s="185"/>
      <c r="ER123" s="185"/>
      <c r="ES123" s="185"/>
      <c r="ET123" s="185"/>
      <c r="EU123" s="185"/>
      <c r="EV123" s="185"/>
      <c r="EW123" s="185"/>
      <c r="EX123" s="185"/>
      <c r="EY123" s="185"/>
      <c r="EZ123" s="185"/>
      <c r="FA123" s="185"/>
      <c r="FB123" s="185"/>
      <c r="FC123" s="185"/>
    </row>
    <row r="124" spans="2:159" ht="24.6">
      <c r="B124" s="158" t="s">
        <v>1147</v>
      </c>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row>
    <row r="125" spans="2:159" ht="21.6">
      <c r="B125" s="167" t="s">
        <v>1148</v>
      </c>
      <c r="F125" s="170" t="s">
        <v>0</v>
      </c>
      <c r="G125" s="170"/>
      <c r="H125" s="170"/>
      <c r="I125" s="170"/>
      <c r="J125" s="170"/>
      <c r="K125" s="257" t="s">
        <v>1195</v>
      </c>
      <c r="L125" s="257"/>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5"/>
      <c r="BL125" s="185"/>
      <c r="BM125" s="185"/>
      <c r="BN125" s="185"/>
      <c r="BO125" s="185"/>
      <c r="BP125" s="185"/>
      <c r="BQ125" s="185"/>
      <c r="BR125" s="185"/>
      <c r="BS125" s="185"/>
      <c r="BT125" s="185"/>
      <c r="BU125" s="185"/>
      <c r="BV125" s="185"/>
      <c r="BW125" s="185"/>
      <c r="BX125" s="185"/>
      <c r="BY125" s="185"/>
      <c r="BZ125" s="185"/>
      <c r="CA125" s="185"/>
      <c r="CB125" s="185"/>
      <c r="CC125" s="185"/>
      <c r="CD125" s="185"/>
      <c r="CE125" s="185"/>
      <c r="CF125" s="185"/>
      <c r="CG125" s="185"/>
      <c r="CH125" s="185"/>
      <c r="CI125" s="185"/>
      <c r="CJ125" s="185"/>
      <c r="CK125" s="185"/>
      <c r="CL125" s="185"/>
      <c r="CM125" s="185"/>
      <c r="CN125" s="185"/>
      <c r="CO125" s="185"/>
      <c r="CP125" s="185"/>
      <c r="CQ125" s="185"/>
      <c r="CR125" s="185"/>
      <c r="CS125" s="185"/>
      <c r="CT125" s="185"/>
      <c r="CU125" s="185"/>
      <c r="CV125" s="185"/>
      <c r="CW125" s="185"/>
      <c r="CX125" s="185"/>
      <c r="CY125" s="185"/>
      <c r="CZ125" s="185"/>
      <c r="DA125" s="185"/>
      <c r="DB125" s="185"/>
      <c r="DC125" s="185"/>
      <c r="DD125" s="185"/>
      <c r="DE125" s="185"/>
      <c r="DF125" s="185"/>
      <c r="DG125" s="185"/>
      <c r="DH125" s="185"/>
      <c r="DI125" s="185"/>
      <c r="DJ125" s="185"/>
      <c r="DK125" s="185"/>
      <c r="DL125" s="185"/>
      <c r="DM125" s="185"/>
      <c r="DN125" s="185"/>
      <c r="DO125" s="185"/>
      <c r="DP125" s="185"/>
      <c r="DQ125" s="185"/>
      <c r="DR125" s="185"/>
      <c r="DS125" s="185"/>
      <c r="DT125" s="185"/>
      <c r="DU125" s="185"/>
      <c r="DV125" s="185"/>
      <c r="DW125" s="185"/>
      <c r="DX125" s="185"/>
      <c r="DY125" s="185"/>
      <c r="DZ125" s="185"/>
      <c r="EA125" s="185"/>
      <c r="EB125" s="185"/>
      <c r="EC125" s="185"/>
      <c r="ED125" s="185"/>
      <c r="EE125" s="185"/>
      <c r="EF125" s="185"/>
      <c r="EG125" s="185"/>
      <c r="EH125" s="185"/>
      <c r="EI125" s="185"/>
      <c r="EJ125" s="185"/>
      <c r="EK125" s="185"/>
      <c r="EL125" s="185"/>
      <c r="EM125" s="185"/>
      <c r="EN125" s="185"/>
      <c r="EO125" s="185"/>
      <c r="EP125" s="185"/>
      <c r="EQ125" s="185"/>
      <c r="ER125" s="185"/>
      <c r="ES125" s="185"/>
      <c r="ET125" s="185"/>
      <c r="EU125" s="185"/>
      <c r="EV125" s="185"/>
      <c r="EW125" s="185"/>
      <c r="EX125" s="185"/>
      <c r="EY125" s="185"/>
      <c r="EZ125" s="185"/>
      <c r="FA125" s="185"/>
      <c r="FB125" s="185"/>
      <c r="FC125" s="185"/>
    </row>
    <row r="126" spans="2:159" ht="17.25" customHeight="1">
      <c r="B126" s="159"/>
      <c r="F126" s="254" t="s">
        <v>1200</v>
      </c>
      <c r="G126" s="254"/>
      <c r="H126" s="254"/>
      <c r="I126" s="254"/>
      <c r="J126" s="254"/>
      <c r="K126" s="255">
        <v>15</v>
      </c>
      <c r="L126" s="25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5"/>
      <c r="BL126" s="185"/>
      <c r="BM126" s="185"/>
      <c r="BN126" s="185"/>
      <c r="BO126" s="185"/>
      <c r="BP126" s="185"/>
      <c r="BQ126" s="185"/>
      <c r="BR126" s="185"/>
      <c r="BS126" s="185"/>
      <c r="BT126" s="185"/>
      <c r="BU126" s="185"/>
      <c r="BV126" s="185"/>
      <c r="BW126" s="185"/>
      <c r="BX126" s="185"/>
      <c r="BY126" s="185"/>
      <c r="BZ126" s="185"/>
      <c r="CA126" s="185"/>
      <c r="CB126" s="185"/>
      <c r="CC126" s="185"/>
      <c r="CD126" s="185"/>
      <c r="CE126" s="185"/>
      <c r="CF126" s="185"/>
      <c r="CG126" s="185"/>
      <c r="CH126" s="185"/>
      <c r="CI126" s="185"/>
      <c r="CJ126" s="185"/>
      <c r="CK126" s="185"/>
      <c r="CL126" s="185"/>
      <c r="CM126" s="185"/>
      <c r="CN126" s="185"/>
      <c r="CO126" s="185"/>
      <c r="CP126" s="185"/>
      <c r="CQ126" s="185"/>
      <c r="CR126" s="185"/>
      <c r="CS126" s="185"/>
      <c r="CT126" s="185"/>
      <c r="CU126" s="185"/>
      <c r="CV126" s="185"/>
      <c r="CW126" s="185"/>
      <c r="CX126" s="185"/>
      <c r="CY126" s="185"/>
      <c r="CZ126" s="185"/>
      <c r="DA126" s="185"/>
      <c r="DB126" s="185"/>
      <c r="DC126" s="185"/>
      <c r="DD126" s="185"/>
      <c r="DE126" s="185"/>
      <c r="DF126" s="185"/>
      <c r="DG126" s="185"/>
      <c r="DH126" s="185"/>
      <c r="DI126" s="185"/>
      <c r="DJ126" s="185"/>
      <c r="DK126" s="185"/>
      <c r="DL126" s="185"/>
      <c r="DM126" s="185"/>
      <c r="DN126" s="185"/>
      <c r="DO126" s="185"/>
      <c r="DP126" s="185"/>
      <c r="DQ126" s="185"/>
      <c r="DR126" s="185"/>
      <c r="DS126" s="185"/>
      <c r="DT126" s="185"/>
      <c r="DU126" s="185"/>
      <c r="DV126" s="185"/>
      <c r="DW126" s="185"/>
      <c r="DX126" s="185"/>
      <c r="DY126" s="185"/>
      <c r="DZ126" s="185"/>
      <c r="EA126" s="185"/>
      <c r="EB126" s="185"/>
      <c r="EC126" s="185"/>
      <c r="ED126" s="185"/>
      <c r="EE126" s="185"/>
      <c r="EF126" s="185"/>
      <c r="EG126" s="185"/>
      <c r="EH126" s="185"/>
      <c r="EI126" s="185"/>
      <c r="EJ126" s="185"/>
      <c r="EK126" s="185"/>
      <c r="EL126" s="185"/>
      <c r="EM126" s="185"/>
      <c r="EN126" s="185"/>
      <c r="EO126" s="185"/>
      <c r="EP126" s="185"/>
      <c r="EQ126" s="185"/>
      <c r="ER126" s="185"/>
      <c r="ES126" s="185"/>
      <c r="ET126" s="185"/>
      <c r="EU126" s="185"/>
      <c r="EV126" s="185"/>
      <c r="EW126" s="185"/>
      <c r="EX126" s="185"/>
      <c r="EY126" s="185"/>
      <c r="EZ126" s="185"/>
      <c r="FA126" s="185"/>
      <c r="FB126" s="185"/>
      <c r="FC126" s="185"/>
    </row>
    <row r="127" spans="2:159" ht="17.25" customHeight="1">
      <c r="B127" s="159"/>
      <c r="F127" s="144" t="s">
        <v>1201</v>
      </c>
      <c r="G127" s="144"/>
      <c r="H127" s="144"/>
      <c r="I127" s="144"/>
      <c r="J127" s="144"/>
      <c r="K127" s="258">
        <v>40</v>
      </c>
      <c r="L127" s="258"/>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5"/>
      <c r="BL127" s="185"/>
      <c r="BM127" s="185"/>
      <c r="BN127" s="185"/>
      <c r="BO127" s="185"/>
      <c r="BP127" s="185"/>
      <c r="BQ127" s="185"/>
      <c r="BR127" s="185"/>
      <c r="BS127" s="185"/>
      <c r="BT127" s="185"/>
      <c r="BU127" s="185"/>
      <c r="BV127" s="185"/>
      <c r="BW127" s="185"/>
      <c r="BX127" s="185"/>
      <c r="BY127" s="185"/>
      <c r="BZ127" s="185"/>
      <c r="CA127" s="185"/>
      <c r="CB127" s="185"/>
      <c r="CC127" s="185"/>
      <c r="CD127" s="185"/>
      <c r="CE127" s="185"/>
      <c r="CF127" s="185"/>
      <c r="CG127" s="185"/>
      <c r="CH127" s="185"/>
      <c r="CI127" s="185"/>
      <c r="CJ127" s="185"/>
      <c r="CK127" s="185"/>
      <c r="CL127" s="185"/>
      <c r="CM127" s="185"/>
      <c r="CN127" s="185"/>
      <c r="CO127" s="185"/>
      <c r="CP127" s="185"/>
      <c r="CQ127" s="185"/>
      <c r="CR127" s="185"/>
      <c r="CS127" s="185"/>
      <c r="CT127" s="185"/>
      <c r="CU127" s="185"/>
      <c r="CV127" s="185"/>
      <c r="CW127" s="185"/>
      <c r="CX127" s="185"/>
      <c r="CY127" s="185"/>
      <c r="CZ127" s="185"/>
      <c r="DA127" s="185"/>
      <c r="DB127" s="185"/>
      <c r="DC127" s="185"/>
      <c r="DD127" s="185"/>
      <c r="DE127" s="185"/>
      <c r="DF127" s="185"/>
      <c r="DG127" s="185"/>
      <c r="DH127" s="185"/>
      <c r="DI127" s="185"/>
      <c r="DJ127" s="185"/>
      <c r="DK127" s="185"/>
      <c r="DL127" s="185"/>
      <c r="DM127" s="185"/>
      <c r="DN127" s="185"/>
      <c r="DO127" s="185"/>
      <c r="DP127" s="185"/>
      <c r="DQ127" s="185"/>
      <c r="DR127" s="185"/>
      <c r="DS127" s="185"/>
      <c r="DT127" s="185"/>
      <c r="DU127" s="185"/>
      <c r="DV127" s="185"/>
      <c r="DW127" s="185"/>
      <c r="DX127" s="185"/>
      <c r="DY127" s="185"/>
      <c r="DZ127" s="185"/>
      <c r="EA127" s="185"/>
      <c r="EB127" s="185"/>
      <c r="EC127" s="185"/>
      <c r="ED127" s="185"/>
      <c r="EE127" s="185"/>
      <c r="EF127" s="185"/>
      <c r="EG127" s="185"/>
      <c r="EH127" s="185"/>
      <c r="EI127" s="185"/>
      <c r="EJ127" s="185"/>
      <c r="EK127" s="185"/>
      <c r="EL127" s="185"/>
      <c r="EM127" s="185"/>
      <c r="EN127" s="185"/>
      <c r="EO127" s="185"/>
      <c r="EP127" s="185"/>
      <c r="EQ127" s="185"/>
      <c r="ER127" s="185"/>
      <c r="ES127" s="185"/>
      <c r="ET127" s="185"/>
      <c r="EU127" s="185"/>
      <c r="EV127" s="185"/>
      <c r="EW127" s="185"/>
      <c r="EX127" s="185"/>
      <c r="EY127" s="185"/>
      <c r="EZ127" s="185"/>
      <c r="FA127" s="185"/>
      <c r="FB127" s="185"/>
      <c r="FC127" s="185"/>
    </row>
    <row r="128" spans="2:159" ht="17.25" customHeight="1">
      <c r="B128" s="159"/>
      <c r="F128" s="254" t="s">
        <v>1202</v>
      </c>
      <c r="G128" s="254"/>
      <c r="H128" s="254"/>
      <c r="I128" s="254"/>
      <c r="J128" s="254"/>
      <c r="K128" s="255">
        <v>70</v>
      </c>
      <c r="L128" s="25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5"/>
      <c r="BL128" s="185"/>
      <c r="BM128" s="185"/>
      <c r="BN128" s="185"/>
      <c r="BO128" s="185"/>
      <c r="BP128" s="185"/>
      <c r="BQ128" s="185"/>
      <c r="BR128" s="185"/>
      <c r="BS128" s="185"/>
      <c r="BT128" s="185"/>
      <c r="BU128" s="185"/>
      <c r="BV128" s="185"/>
      <c r="BW128" s="185"/>
      <c r="BX128" s="185"/>
      <c r="BY128" s="185"/>
      <c r="BZ128" s="185"/>
      <c r="CA128" s="185"/>
      <c r="CB128" s="185"/>
      <c r="CC128" s="185"/>
      <c r="CD128" s="185"/>
      <c r="CE128" s="185"/>
      <c r="CF128" s="185"/>
      <c r="CG128" s="185"/>
      <c r="CH128" s="185"/>
      <c r="CI128" s="185"/>
      <c r="CJ128" s="185"/>
      <c r="CK128" s="185"/>
      <c r="CL128" s="185"/>
      <c r="CM128" s="185"/>
      <c r="CN128" s="185"/>
      <c r="CO128" s="185"/>
      <c r="CP128" s="185"/>
      <c r="CQ128" s="185"/>
      <c r="CR128" s="185"/>
      <c r="CS128" s="185"/>
      <c r="CT128" s="185"/>
      <c r="CU128" s="185"/>
      <c r="CV128" s="185"/>
      <c r="CW128" s="185"/>
      <c r="CX128" s="185"/>
      <c r="CY128" s="185"/>
      <c r="CZ128" s="185"/>
      <c r="DA128" s="185"/>
      <c r="DB128" s="185"/>
      <c r="DC128" s="185"/>
      <c r="DD128" s="185"/>
      <c r="DE128" s="185"/>
      <c r="DF128" s="185"/>
      <c r="DG128" s="185"/>
      <c r="DH128" s="185"/>
      <c r="DI128" s="185"/>
      <c r="DJ128" s="185"/>
      <c r="DK128" s="185"/>
      <c r="DL128" s="185"/>
      <c r="DM128" s="185"/>
      <c r="DN128" s="185"/>
      <c r="DO128" s="185"/>
      <c r="DP128" s="185"/>
      <c r="DQ128" s="185"/>
      <c r="DR128" s="185"/>
      <c r="DS128" s="185"/>
      <c r="DT128" s="185"/>
      <c r="DU128" s="185"/>
      <c r="DV128" s="185"/>
      <c r="DW128" s="185"/>
      <c r="DX128" s="185"/>
      <c r="DY128" s="185"/>
      <c r="DZ128" s="185"/>
      <c r="EA128" s="185"/>
      <c r="EB128" s="185"/>
      <c r="EC128" s="185"/>
      <c r="ED128" s="185"/>
      <c r="EE128" s="185"/>
      <c r="EF128" s="185"/>
      <c r="EG128" s="185"/>
      <c r="EH128" s="185"/>
      <c r="EI128" s="185"/>
      <c r="EJ128" s="185"/>
      <c r="EK128" s="185"/>
      <c r="EL128" s="185"/>
      <c r="EM128" s="185"/>
      <c r="EN128" s="185"/>
      <c r="EO128" s="185"/>
      <c r="EP128" s="185"/>
      <c r="EQ128" s="185"/>
      <c r="ER128" s="185"/>
      <c r="ES128" s="185"/>
      <c r="ET128" s="185"/>
      <c r="EU128" s="185"/>
      <c r="EV128" s="185"/>
      <c r="EW128" s="185"/>
      <c r="EX128" s="185"/>
      <c r="EY128" s="185"/>
      <c r="EZ128" s="185"/>
      <c r="FA128" s="185"/>
      <c r="FB128" s="185"/>
      <c r="FC128" s="185"/>
    </row>
    <row r="129" spans="2:159" ht="17.25" customHeight="1">
      <c r="B129" s="159"/>
      <c r="F129" s="144" t="s">
        <v>1203</v>
      </c>
      <c r="G129" s="144"/>
      <c r="H129" s="144"/>
      <c r="I129" s="144"/>
      <c r="J129" s="144"/>
      <c r="K129" s="258">
        <v>100</v>
      </c>
      <c r="L129" s="258"/>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5"/>
      <c r="BL129" s="185"/>
      <c r="BM129" s="185"/>
      <c r="BN129" s="185"/>
      <c r="BO129" s="185"/>
      <c r="BP129" s="185"/>
      <c r="BQ129" s="185"/>
      <c r="BR129" s="185"/>
      <c r="BS129" s="185"/>
      <c r="BT129" s="185"/>
      <c r="BU129" s="185"/>
      <c r="BV129" s="185"/>
      <c r="BW129" s="185"/>
      <c r="BX129" s="185"/>
      <c r="BY129" s="185"/>
      <c r="BZ129" s="185"/>
      <c r="CA129" s="185"/>
      <c r="CB129" s="185"/>
      <c r="CC129" s="185"/>
      <c r="CD129" s="185"/>
      <c r="CE129" s="185"/>
      <c r="CF129" s="185"/>
      <c r="CG129" s="185"/>
      <c r="CH129" s="185"/>
      <c r="CI129" s="185"/>
      <c r="CJ129" s="185"/>
      <c r="CK129" s="185"/>
      <c r="CL129" s="185"/>
      <c r="CM129" s="185"/>
      <c r="CN129" s="185"/>
      <c r="CO129" s="185"/>
      <c r="CP129" s="185"/>
      <c r="CQ129" s="185"/>
      <c r="CR129" s="185"/>
      <c r="CS129" s="185"/>
      <c r="CT129" s="185"/>
      <c r="CU129" s="185"/>
      <c r="CV129" s="185"/>
      <c r="CW129" s="185"/>
      <c r="CX129" s="185"/>
      <c r="CY129" s="185"/>
      <c r="CZ129" s="185"/>
      <c r="DA129" s="185"/>
      <c r="DB129" s="185"/>
      <c r="DC129" s="185"/>
      <c r="DD129" s="185"/>
      <c r="DE129" s="185"/>
      <c r="DF129" s="185"/>
      <c r="DG129" s="185"/>
      <c r="DH129" s="185"/>
      <c r="DI129" s="185"/>
      <c r="DJ129" s="185"/>
      <c r="DK129" s="185"/>
      <c r="DL129" s="185"/>
      <c r="DM129" s="185"/>
      <c r="DN129" s="185"/>
      <c r="DO129" s="185"/>
      <c r="DP129" s="185"/>
      <c r="DQ129" s="185"/>
      <c r="DR129" s="185"/>
      <c r="DS129" s="185"/>
      <c r="DT129" s="185"/>
      <c r="DU129" s="185"/>
      <c r="DV129" s="185"/>
      <c r="DW129" s="185"/>
      <c r="DX129" s="185"/>
      <c r="DY129" s="185"/>
      <c r="DZ129" s="185"/>
      <c r="EA129" s="185"/>
      <c r="EB129" s="185"/>
      <c r="EC129" s="185"/>
      <c r="ED129" s="185"/>
      <c r="EE129" s="185"/>
      <c r="EF129" s="185"/>
      <c r="EG129" s="185"/>
      <c r="EH129" s="185"/>
      <c r="EI129" s="185"/>
      <c r="EJ129" s="185"/>
      <c r="EK129" s="185"/>
      <c r="EL129" s="185"/>
      <c r="EM129" s="185"/>
      <c r="EN129" s="185"/>
      <c r="EO129" s="185"/>
      <c r="EP129" s="185"/>
      <c r="EQ129" s="185"/>
      <c r="ER129" s="185"/>
      <c r="ES129" s="185"/>
      <c r="ET129" s="185"/>
      <c r="EU129" s="185"/>
      <c r="EV129" s="185"/>
      <c r="EW129" s="185"/>
      <c r="EX129" s="185"/>
      <c r="EY129" s="185"/>
      <c r="EZ129" s="185"/>
      <c r="FA129" s="185"/>
      <c r="FB129" s="185"/>
      <c r="FC129" s="185"/>
    </row>
    <row r="130" spans="2:159" ht="17.25" customHeight="1">
      <c r="B130" s="159"/>
      <c r="F130" s="254" t="s">
        <v>1204</v>
      </c>
      <c r="G130" s="254"/>
      <c r="H130" s="254"/>
      <c r="I130" s="254"/>
      <c r="J130" s="254"/>
      <c r="K130" s="255">
        <v>125</v>
      </c>
      <c r="L130" s="25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c r="FA130" s="185"/>
      <c r="FB130" s="185"/>
      <c r="FC130" s="185"/>
    </row>
    <row r="131" spans="2:159" ht="17.25" customHeight="1">
      <c r="B131" s="226"/>
      <c r="F131" s="144" t="s">
        <v>1020</v>
      </c>
      <c r="G131" s="144"/>
      <c r="H131" s="144"/>
      <c r="I131" s="144"/>
      <c r="J131" s="144"/>
      <c r="K131" s="258">
        <v>25</v>
      </c>
      <c r="L131" s="258"/>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c r="CT131" s="185"/>
      <c r="CU131" s="185"/>
      <c r="CV131" s="185"/>
      <c r="CW131" s="185"/>
      <c r="CX131" s="185"/>
      <c r="CY131" s="185"/>
      <c r="CZ131" s="185"/>
      <c r="DA131" s="185"/>
      <c r="DB131" s="185"/>
      <c r="DC131" s="185"/>
      <c r="DD131" s="185"/>
      <c r="DE131" s="185"/>
      <c r="DF131" s="185"/>
      <c r="DG131" s="185"/>
      <c r="DH131" s="185"/>
      <c r="DI131" s="185"/>
      <c r="DJ131" s="185"/>
      <c r="DK131" s="185"/>
      <c r="DL131" s="185"/>
      <c r="DM131" s="185"/>
      <c r="DN131" s="185"/>
      <c r="DO131" s="185"/>
      <c r="DP131" s="185"/>
      <c r="DQ131" s="185"/>
      <c r="DR131" s="185"/>
      <c r="DS131" s="185"/>
      <c r="DT131" s="185"/>
      <c r="DU131" s="185"/>
      <c r="DV131" s="185"/>
      <c r="DW131" s="185"/>
      <c r="DX131" s="185"/>
      <c r="DY131" s="185"/>
      <c r="DZ131" s="185"/>
      <c r="EA131" s="185"/>
      <c r="EB131" s="185"/>
      <c r="EC131" s="185"/>
      <c r="ED131" s="185"/>
      <c r="EE131" s="185"/>
      <c r="EF131" s="185"/>
      <c r="EG131" s="185"/>
      <c r="EH131" s="185"/>
      <c r="EI131" s="185"/>
      <c r="EJ131" s="185"/>
      <c r="EK131" s="185"/>
      <c r="EL131" s="185"/>
      <c r="EM131" s="185"/>
      <c r="EN131" s="185"/>
      <c r="EO131" s="185"/>
      <c r="EP131" s="185"/>
      <c r="EQ131" s="185"/>
      <c r="ER131" s="185"/>
      <c r="ES131" s="185"/>
      <c r="ET131" s="185"/>
      <c r="EU131" s="185"/>
      <c r="EV131" s="185"/>
      <c r="EW131" s="185"/>
      <c r="EX131" s="185"/>
      <c r="EY131" s="185"/>
      <c r="EZ131" s="185"/>
      <c r="FA131" s="185"/>
      <c r="FB131" s="185"/>
      <c r="FC131" s="185"/>
    </row>
    <row r="132" spans="2:159" ht="17.25" customHeight="1">
      <c r="B132" s="159"/>
      <c r="F132" s="254" t="s">
        <v>1021</v>
      </c>
      <c r="G132" s="254"/>
      <c r="H132" s="254"/>
      <c r="I132" s="254"/>
      <c r="J132" s="254"/>
      <c r="K132" s="255">
        <v>35</v>
      </c>
      <c r="L132" s="25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c r="CT132" s="185"/>
      <c r="CU132" s="185"/>
      <c r="CV132" s="185"/>
      <c r="CW132" s="185"/>
      <c r="CX132" s="185"/>
      <c r="CY132" s="185"/>
      <c r="CZ132" s="185"/>
      <c r="DA132" s="185"/>
      <c r="DB132" s="185"/>
      <c r="DC132" s="185"/>
      <c r="DD132" s="185"/>
      <c r="DE132" s="185"/>
      <c r="DF132" s="185"/>
      <c r="DG132" s="185"/>
      <c r="DH132" s="185"/>
      <c r="DI132" s="185"/>
      <c r="DJ132" s="185"/>
      <c r="DK132" s="185"/>
      <c r="DL132" s="185"/>
      <c r="DM132" s="185"/>
      <c r="DN132" s="185"/>
      <c r="DO132" s="185"/>
      <c r="DP132" s="185"/>
      <c r="DQ132" s="185"/>
      <c r="DR132" s="185"/>
      <c r="DS132" s="185"/>
      <c r="DT132" s="185"/>
      <c r="DU132" s="185"/>
      <c r="DV132" s="185"/>
      <c r="DW132" s="185"/>
      <c r="DX132" s="185"/>
      <c r="DY132" s="185"/>
      <c r="DZ132" s="185"/>
      <c r="EA132" s="185"/>
      <c r="EB132" s="185"/>
      <c r="EC132" s="185"/>
      <c r="ED132" s="185"/>
      <c r="EE132" s="185"/>
      <c r="EF132" s="185"/>
      <c r="EG132" s="185"/>
      <c r="EH132" s="185"/>
      <c r="EI132" s="185"/>
      <c r="EJ132" s="185"/>
      <c r="EK132" s="185"/>
      <c r="EL132" s="185"/>
      <c r="EM132" s="185"/>
      <c r="EN132" s="185"/>
      <c r="EO132" s="185"/>
      <c r="EP132" s="185"/>
      <c r="EQ132" s="185"/>
      <c r="ER132" s="185"/>
      <c r="ES132" s="185"/>
      <c r="ET132" s="185"/>
      <c r="EU132" s="185"/>
      <c r="EV132" s="185"/>
      <c r="EW132" s="185"/>
      <c r="EX132" s="185"/>
      <c r="EY132" s="185"/>
      <c r="EZ132" s="185"/>
      <c r="FA132" s="185"/>
      <c r="FB132" s="185"/>
      <c r="FC132" s="185"/>
    </row>
    <row r="133" spans="2:159" ht="17.25" customHeight="1">
      <c r="B133" s="159"/>
      <c r="F133" s="144" t="s">
        <v>1019</v>
      </c>
      <c r="G133" s="144"/>
      <c r="H133" s="144"/>
      <c r="I133" s="144"/>
      <c r="J133" s="144"/>
      <c r="K133" s="258">
        <v>50</v>
      </c>
      <c r="L133" s="258"/>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c r="CT133" s="185"/>
      <c r="CU133" s="185"/>
      <c r="CV133" s="185"/>
      <c r="CW133" s="185"/>
      <c r="CX133" s="185"/>
      <c r="CY133" s="185"/>
      <c r="CZ133" s="185"/>
      <c r="DA133" s="185"/>
      <c r="DB133" s="185"/>
      <c r="DC133" s="185"/>
      <c r="DD133" s="185"/>
      <c r="DE133" s="185"/>
      <c r="DF133" s="185"/>
      <c r="DG133" s="185"/>
      <c r="DH133" s="185"/>
      <c r="DI133" s="185"/>
      <c r="DJ133" s="185"/>
      <c r="DK133" s="185"/>
      <c r="DL133" s="185"/>
      <c r="DM133" s="185"/>
      <c r="DN133" s="185"/>
      <c r="DO133" s="185"/>
      <c r="DP133" s="185"/>
      <c r="DQ133" s="185"/>
      <c r="DR133" s="185"/>
      <c r="DS133" s="185"/>
      <c r="DT133" s="185"/>
      <c r="DU133" s="185"/>
      <c r="DV133" s="185"/>
      <c r="DW133" s="185"/>
      <c r="DX133" s="185"/>
      <c r="DY133" s="185"/>
      <c r="DZ133" s="185"/>
      <c r="EA133" s="185"/>
      <c r="EB133" s="185"/>
      <c r="EC133" s="185"/>
      <c r="ED133" s="185"/>
      <c r="EE133" s="185"/>
      <c r="EF133" s="185"/>
      <c r="EG133" s="185"/>
      <c r="EH133" s="185"/>
      <c r="EI133" s="185"/>
      <c r="EJ133" s="185"/>
      <c r="EK133" s="185"/>
      <c r="EL133" s="185"/>
      <c r="EM133" s="185"/>
      <c r="EN133" s="185"/>
      <c r="EO133" s="185"/>
      <c r="EP133" s="185"/>
      <c r="EQ133" s="185"/>
      <c r="ER133" s="185"/>
      <c r="ES133" s="185"/>
      <c r="ET133" s="185"/>
      <c r="EU133" s="185"/>
      <c r="EV133" s="185"/>
      <c r="EW133" s="185"/>
      <c r="EX133" s="185"/>
      <c r="EY133" s="185"/>
      <c r="EZ133" s="185"/>
      <c r="FA133" s="185"/>
      <c r="FB133" s="185"/>
      <c r="FC133" s="185"/>
    </row>
    <row r="134" spans="2:159" ht="17.25" customHeight="1">
      <c r="B134" s="159"/>
      <c r="F134" s="254" t="s">
        <v>742</v>
      </c>
      <c r="G134" s="254"/>
      <c r="H134" s="254"/>
      <c r="I134" s="254"/>
      <c r="J134" s="254"/>
      <c r="K134" s="255">
        <v>150</v>
      </c>
      <c r="L134" s="25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c r="CT134" s="185"/>
      <c r="CU134" s="185"/>
      <c r="CV134" s="185"/>
      <c r="CW134" s="185"/>
      <c r="CX134" s="185"/>
      <c r="CY134" s="185"/>
      <c r="CZ134" s="185"/>
      <c r="DA134" s="185"/>
      <c r="DB134" s="185"/>
      <c r="DC134" s="185"/>
      <c r="DD134" s="185"/>
      <c r="DE134" s="185"/>
      <c r="DF134" s="185"/>
      <c r="DG134" s="185"/>
      <c r="DH134" s="185"/>
      <c r="DI134" s="185"/>
      <c r="DJ134" s="185"/>
      <c r="DK134" s="185"/>
      <c r="DL134" s="185"/>
      <c r="DM134" s="185"/>
      <c r="DN134" s="185"/>
      <c r="DO134" s="185"/>
      <c r="DP134" s="185"/>
      <c r="DQ134" s="185"/>
      <c r="DR134" s="185"/>
      <c r="DS134" s="185"/>
      <c r="DT134" s="185"/>
      <c r="DU134" s="185"/>
      <c r="DV134" s="185"/>
      <c r="DW134" s="185"/>
      <c r="DX134" s="185"/>
      <c r="DY134" s="185"/>
      <c r="DZ134" s="185"/>
      <c r="EA134" s="185"/>
      <c r="EB134" s="185"/>
      <c r="EC134" s="185"/>
      <c r="ED134" s="185"/>
      <c r="EE134" s="185"/>
      <c r="EF134" s="185"/>
      <c r="EG134" s="185"/>
      <c r="EH134" s="185"/>
      <c r="EI134" s="185"/>
      <c r="EJ134" s="185"/>
      <c r="EK134" s="185"/>
      <c r="EL134" s="185"/>
      <c r="EM134" s="185"/>
      <c r="EN134" s="185"/>
      <c r="EO134" s="185"/>
      <c r="EP134" s="185"/>
      <c r="EQ134" s="185"/>
      <c r="ER134" s="185"/>
      <c r="ES134" s="185"/>
      <c r="ET134" s="185"/>
      <c r="EU134" s="185"/>
      <c r="EV134" s="185"/>
      <c r="EW134" s="185"/>
      <c r="EX134" s="185"/>
      <c r="EY134" s="185"/>
      <c r="EZ134" s="185"/>
      <c r="FA134" s="185"/>
      <c r="FB134" s="185"/>
      <c r="FC134" s="185"/>
    </row>
    <row r="135" spans="2:159" ht="24.6">
      <c r="B135" s="158" t="s">
        <v>1154</v>
      </c>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c r="CT135" s="185"/>
      <c r="CU135" s="185"/>
      <c r="CV135" s="185"/>
      <c r="CW135" s="185"/>
      <c r="CX135" s="185"/>
      <c r="CY135" s="185"/>
      <c r="CZ135" s="185"/>
      <c r="DA135" s="185"/>
      <c r="DB135" s="185"/>
      <c r="DC135" s="185"/>
      <c r="DD135" s="185"/>
      <c r="DE135" s="185"/>
      <c r="DF135" s="185"/>
      <c r="DG135" s="185"/>
      <c r="DH135" s="185"/>
      <c r="DI135" s="185"/>
      <c r="DJ135" s="185"/>
      <c r="DK135" s="185"/>
      <c r="DL135" s="185"/>
      <c r="DM135" s="185"/>
      <c r="DN135" s="185"/>
      <c r="DO135" s="185"/>
      <c r="DP135" s="185"/>
      <c r="DQ135" s="185"/>
      <c r="DR135" s="185"/>
      <c r="DS135" s="185"/>
      <c r="DT135" s="185"/>
      <c r="DU135" s="185"/>
      <c r="DV135" s="185"/>
      <c r="DW135" s="185"/>
      <c r="DX135" s="185"/>
      <c r="DY135" s="185"/>
      <c r="DZ135" s="185"/>
      <c r="EA135" s="185"/>
      <c r="EB135" s="185"/>
      <c r="EC135" s="185"/>
      <c r="ED135" s="185"/>
      <c r="EE135" s="185"/>
      <c r="EF135" s="185"/>
      <c r="EG135" s="185"/>
      <c r="EH135" s="185"/>
      <c r="EI135" s="185"/>
      <c r="EJ135" s="185"/>
      <c r="EK135" s="185"/>
      <c r="EL135" s="185"/>
      <c r="EM135" s="185"/>
      <c r="EN135" s="185"/>
      <c r="EO135" s="185"/>
      <c r="EP135" s="185"/>
      <c r="EQ135" s="185"/>
      <c r="ER135" s="185"/>
      <c r="ES135" s="185"/>
      <c r="ET135" s="185"/>
      <c r="EU135" s="185"/>
      <c r="EV135" s="185"/>
      <c r="EW135" s="185"/>
      <c r="EX135" s="185"/>
      <c r="EY135" s="185"/>
      <c r="EZ135" s="185"/>
      <c r="FA135" s="185"/>
      <c r="FB135" s="185"/>
      <c r="FC135" s="185"/>
    </row>
    <row r="136" spans="2:159" ht="21.6">
      <c r="B136" s="167" t="s">
        <v>1155</v>
      </c>
      <c r="F136" s="170" t="s">
        <v>0</v>
      </c>
      <c r="G136" s="170"/>
      <c r="H136" s="170"/>
      <c r="I136" s="170"/>
      <c r="J136" s="170"/>
      <c r="K136" s="257" t="s">
        <v>1195</v>
      </c>
      <c r="L136" s="257"/>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c r="CT136" s="185"/>
      <c r="CU136" s="185"/>
      <c r="CV136" s="185"/>
      <c r="CW136" s="185"/>
      <c r="CX136" s="185"/>
      <c r="CY136" s="185"/>
      <c r="CZ136" s="185"/>
      <c r="DA136" s="185"/>
      <c r="DB136" s="185"/>
      <c r="DC136" s="185"/>
      <c r="DD136" s="185"/>
      <c r="DE136" s="185"/>
      <c r="DF136" s="185"/>
      <c r="DG136" s="185"/>
      <c r="DH136" s="185"/>
      <c r="DI136" s="185"/>
      <c r="DJ136" s="185"/>
      <c r="DK136" s="185"/>
      <c r="DL136" s="185"/>
      <c r="DM136" s="185"/>
      <c r="DN136" s="185"/>
      <c r="DO136" s="185"/>
      <c r="DP136" s="185"/>
      <c r="DQ136" s="185"/>
      <c r="DR136" s="185"/>
      <c r="DS136" s="185"/>
      <c r="DT136" s="185"/>
      <c r="DU136" s="185"/>
      <c r="DV136" s="185"/>
      <c r="DW136" s="185"/>
      <c r="DX136" s="185"/>
      <c r="DY136" s="185"/>
      <c r="DZ136" s="185"/>
      <c r="EA136" s="185"/>
      <c r="EB136" s="185"/>
      <c r="EC136" s="185"/>
      <c r="ED136" s="185"/>
      <c r="EE136" s="185"/>
      <c r="EF136" s="185"/>
      <c r="EG136" s="185"/>
      <c r="EH136" s="185"/>
      <c r="EI136" s="185"/>
      <c r="EJ136" s="185"/>
      <c r="EK136" s="185"/>
      <c r="EL136" s="185"/>
      <c r="EM136" s="185"/>
      <c r="EN136" s="185"/>
      <c r="EO136" s="185"/>
      <c r="EP136" s="185"/>
      <c r="EQ136" s="185"/>
      <c r="ER136" s="185"/>
      <c r="ES136" s="185"/>
      <c r="ET136" s="185"/>
      <c r="EU136" s="185"/>
      <c r="EV136" s="185"/>
      <c r="EW136" s="185"/>
      <c r="EX136" s="185"/>
      <c r="EY136" s="185"/>
      <c r="EZ136" s="185"/>
      <c r="FA136" s="185"/>
      <c r="FB136" s="185"/>
      <c r="FC136" s="185"/>
    </row>
    <row r="137" spans="2:159" ht="17.25" customHeight="1">
      <c r="B137" s="167"/>
      <c r="F137" s="254" t="s">
        <v>1205</v>
      </c>
      <c r="G137" s="254"/>
      <c r="H137" s="254"/>
      <c r="I137" s="254"/>
      <c r="J137" s="254"/>
      <c r="K137" s="255">
        <v>15</v>
      </c>
      <c r="L137" s="25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c r="CT137" s="185"/>
      <c r="CU137" s="185"/>
      <c r="CV137" s="185"/>
      <c r="CW137" s="185"/>
      <c r="CX137" s="185"/>
      <c r="CY137" s="185"/>
      <c r="CZ137" s="185"/>
      <c r="DA137" s="185"/>
      <c r="DB137" s="185"/>
      <c r="DC137" s="185"/>
      <c r="DD137" s="185"/>
      <c r="DE137" s="185"/>
      <c r="DF137" s="185"/>
      <c r="DG137" s="185"/>
      <c r="DH137" s="185"/>
      <c r="DI137" s="185"/>
      <c r="DJ137" s="185"/>
      <c r="DK137" s="185"/>
      <c r="DL137" s="185"/>
      <c r="DM137" s="185"/>
      <c r="DN137" s="185"/>
      <c r="DO137" s="185"/>
      <c r="DP137" s="185"/>
      <c r="DQ137" s="185"/>
      <c r="DR137" s="185"/>
      <c r="DS137" s="185"/>
      <c r="DT137" s="185"/>
      <c r="DU137" s="185"/>
      <c r="DV137" s="185"/>
      <c r="DW137" s="185"/>
      <c r="DX137" s="185"/>
      <c r="DY137" s="185"/>
      <c r="DZ137" s="185"/>
      <c r="EA137" s="185"/>
      <c r="EB137" s="185"/>
      <c r="EC137" s="185"/>
      <c r="ED137" s="185"/>
      <c r="EE137" s="185"/>
      <c r="EF137" s="185"/>
      <c r="EG137" s="185"/>
      <c r="EH137" s="185"/>
      <c r="EI137" s="185"/>
      <c r="EJ137" s="185"/>
      <c r="EK137" s="185"/>
      <c r="EL137" s="185"/>
      <c r="EM137" s="185"/>
      <c r="EN137" s="185"/>
      <c r="EO137" s="185"/>
      <c r="EP137" s="185"/>
      <c r="EQ137" s="185"/>
      <c r="ER137" s="185"/>
      <c r="ES137" s="185"/>
      <c r="ET137" s="185"/>
      <c r="EU137" s="185"/>
      <c r="EV137" s="185"/>
      <c r="EW137" s="185"/>
      <c r="EX137" s="185"/>
      <c r="EY137" s="185"/>
      <c r="EZ137" s="185"/>
      <c r="FA137" s="185"/>
      <c r="FB137" s="185"/>
      <c r="FC137" s="185"/>
    </row>
    <row r="138" spans="2:159" ht="17.25" customHeight="1">
      <c r="B138" s="167"/>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c r="CT138" s="185"/>
      <c r="CU138" s="185"/>
      <c r="CV138" s="185"/>
      <c r="CW138" s="185"/>
      <c r="CX138" s="185"/>
      <c r="CY138" s="185"/>
      <c r="CZ138" s="185"/>
      <c r="DA138" s="185"/>
      <c r="DB138" s="185"/>
      <c r="DC138" s="185"/>
      <c r="DD138" s="185"/>
      <c r="DE138" s="185"/>
      <c r="DF138" s="185"/>
      <c r="DG138" s="185"/>
      <c r="DH138" s="185"/>
      <c r="DI138" s="185"/>
      <c r="DJ138" s="185"/>
      <c r="DK138" s="185"/>
      <c r="DL138" s="185"/>
      <c r="DM138" s="185"/>
      <c r="DN138" s="185"/>
      <c r="DO138" s="185"/>
      <c r="DP138" s="185"/>
      <c r="DQ138" s="185"/>
      <c r="DR138" s="185"/>
      <c r="DS138" s="185"/>
      <c r="DT138" s="185"/>
      <c r="DU138" s="185"/>
      <c r="DV138" s="185"/>
      <c r="DW138" s="185"/>
      <c r="DX138" s="185"/>
      <c r="DY138" s="185"/>
      <c r="DZ138" s="185"/>
      <c r="EA138" s="185"/>
      <c r="EB138" s="185"/>
      <c r="EC138" s="185"/>
      <c r="ED138" s="185"/>
      <c r="EE138" s="185"/>
      <c r="EF138" s="185"/>
      <c r="EG138" s="185"/>
      <c r="EH138" s="185"/>
      <c r="EI138" s="185"/>
      <c r="EJ138" s="185"/>
      <c r="EK138" s="185"/>
      <c r="EL138" s="185"/>
      <c r="EM138" s="185"/>
      <c r="EN138" s="185"/>
      <c r="EO138" s="185"/>
      <c r="EP138" s="185"/>
      <c r="EQ138" s="185"/>
      <c r="ER138" s="185"/>
      <c r="ES138" s="185"/>
      <c r="ET138" s="185"/>
      <c r="EU138" s="185"/>
      <c r="EV138" s="185"/>
      <c r="EW138" s="185"/>
      <c r="EX138" s="185"/>
      <c r="EY138" s="185"/>
      <c r="EZ138" s="185"/>
      <c r="FA138" s="185"/>
      <c r="FB138" s="185"/>
      <c r="FC138" s="185"/>
    </row>
    <row r="139" spans="2:159" ht="21.6">
      <c r="B139" s="167" t="s">
        <v>1165</v>
      </c>
      <c r="F139" s="170" t="s">
        <v>0</v>
      </c>
      <c r="G139" s="170"/>
      <c r="H139" s="170"/>
      <c r="I139" s="170"/>
      <c r="J139" s="170"/>
      <c r="K139" s="257" t="s">
        <v>1195</v>
      </c>
      <c r="L139" s="257"/>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c r="FA139" s="185"/>
      <c r="FB139" s="185"/>
      <c r="FC139" s="185"/>
    </row>
    <row r="140" spans="2:159" ht="18">
      <c r="B140" s="159"/>
      <c r="F140" s="254" t="s">
        <v>1206</v>
      </c>
      <c r="G140" s="254"/>
      <c r="H140" s="254"/>
      <c r="I140" s="254"/>
      <c r="J140" s="254"/>
      <c r="K140" s="255">
        <v>10</v>
      </c>
      <c r="L140" s="25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c r="CT140" s="185"/>
      <c r="CU140" s="185"/>
      <c r="CV140" s="185"/>
      <c r="CW140" s="185"/>
      <c r="CX140" s="185"/>
      <c r="CY140" s="185"/>
      <c r="CZ140" s="185"/>
      <c r="DA140" s="185"/>
      <c r="DB140" s="185"/>
      <c r="DC140" s="185"/>
      <c r="DD140" s="185"/>
      <c r="DE140" s="185"/>
      <c r="DF140" s="185"/>
      <c r="DG140" s="185"/>
      <c r="DH140" s="185"/>
      <c r="DI140" s="185"/>
      <c r="DJ140" s="185"/>
      <c r="DK140" s="185"/>
      <c r="DL140" s="185"/>
      <c r="DM140" s="185"/>
      <c r="DN140" s="185"/>
      <c r="DO140" s="185"/>
      <c r="DP140" s="185"/>
      <c r="DQ140" s="185"/>
      <c r="DR140" s="185"/>
      <c r="DS140" s="185"/>
      <c r="DT140" s="185"/>
      <c r="DU140" s="185"/>
      <c r="DV140" s="185"/>
      <c r="DW140" s="185"/>
      <c r="DX140" s="185"/>
      <c r="DY140" s="185"/>
      <c r="DZ140" s="185"/>
      <c r="EA140" s="185"/>
      <c r="EB140" s="185"/>
      <c r="EC140" s="185"/>
      <c r="ED140" s="185"/>
      <c r="EE140" s="185"/>
      <c r="EF140" s="185"/>
      <c r="EG140" s="185"/>
      <c r="EH140" s="185"/>
      <c r="EI140" s="185"/>
      <c r="EJ140" s="185"/>
      <c r="EK140" s="185"/>
      <c r="EL140" s="185"/>
      <c r="EM140" s="185"/>
      <c r="EN140" s="185"/>
      <c r="EO140" s="185"/>
      <c r="EP140" s="185"/>
      <c r="EQ140" s="185"/>
      <c r="ER140" s="185"/>
      <c r="ES140" s="185"/>
      <c r="ET140" s="185"/>
      <c r="EU140" s="185"/>
      <c r="EV140" s="185"/>
      <c r="EW140" s="185"/>
      <c r="EX140" s="185"/>
      <c r="EY140" s="185"/>
      <c r="EZ140" s="185"/>
      <c r="FA140" s="185"/>
      <c r="FB140" s="185"/>
      <c r="FC140" s="185"/>
    </row>
    <row r="141" spans="2:159" ht="18">
      <c r="B141" s="159"/>
      <c r="F141" s="171" t="s">
        <v>1207</v>
      </c>
      <c r="G141" s="38"/>
      <c r="H141" s="38"/>
      <c r="I141" s="38"/>
      <c r="J141" s="38"/>
      <c r="K141" s="256">
        <v>15</v>
      </c>
      <c r="L141" s="256"/>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c r="CT141" s="185"/>
      <c r="CU141" s="185"/>
      <c r="CV141" s="185"/>
      <c r="CW141" s="185"/>
      <c r="CX141" s="185"/>
      <c r="CY141" s="185"/>
      <c r="CZ141" s="185"/>
      <c r="DA141" s="185"/>
      <c r="DB141" s="185"/>
      <c r="DC141" s="185"/>
      <c r="DD141" s="185"/>
      <c r="DE141" s="185"/>
      <c r="DF141" s="185"/>
      <c r="DG141" s="185"/>
      <c r="DH141" s="185"/>
      <c r="DI141" s="185"/>
      <c r="DJ141" s="185"/>
      <c r="DK141" s="185"/>
      <c r="DL141" s="185"/>
      <c r="DM141" s="185"/>
      <c r="DN141" s="185"/>
      <c r="DO141" s="185"/>
      <c r="DP141" s="185"/>
      <c r="DQ141" s="185"/>
      <c r="DR141" s="185"/>
      <c r="DS141" s="185"/>
      <c r="DT141" s="185"/>
      <c r="DU141" s="185"/>
      <c r="DV141" s="185"/>
      <c r="DW141" s="185"/>
      <c r="DX141" s="185"/>
      <c r="DY141" s="185"/>
      <c r="DZ141" s="185"/>
      <c r="EA141" s="185"/>
      <c r="EB141" s="185"/>
      <c r="EC141" s="185"/>
      <c r="ED141" s="185"/>
      <c r="EE141" s="185"/>
      <c r="EF141" s="185"/>
      <c r="EG141" s="185"/>
      <c r="EH141" s="185"/>
      <c r="EI141" s="185"/>
      <c r="EJ141" s="185"/>
      <c r="EK141" s="185"/>
      <c r="EL141" s="185"/>
      <c r="EM141" s="185"/>
      <c r="EN141" s="185"/>
      <c r="EO141" s="185"/>
      <c r="EP141" s="185"/>
      <c r="EQ141" s="185"/>
      <c r="ER141" s="185"/>
      <c r="ES141" s="185"/>
      <c r="ET141" s="185"/>
      <c r="EU141" s="185"/>
      <c r="EV141" s="185"/>
      <c r="EW141" s="185"/>
      <c r="EX141" s="185"/>
      <c r="EY141" s="185"/>
      <c r="EZ141" s="185"/>
      <c r="FA141" s="185"/>
      <c r="FB141" s="185"/>
      <c r="FC141" s="185"/>
    </row>
    <row r="142" spans="2:159">
      <c r="B142" s="159"/>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c r="CT142" s="185"/>
      <c r="CU142" s="185"/>
      <c r="CV142" s="185"/>
      <c r="CW142" s="185"/>
      <c r="CX142" s="185"/>
      <c r="CY142" s="185"/>
      <c r="CZ142" s="185"/>
      <c r="DA142" s="185"/>
      <c r="DB142" s="185"/>
      <c r="DC142" s="185"/>
      <c r="DD142" s="185"/>
      <c r="DE142" s="185"/>
      <c r="DF142" s="185"/>
      <c r="DG142" s="185"/>
      <c r="DH142" s="185"/>
      <c r="DI142" s="185"/>
      <c r="DJ142" s="185"/>
      <c r="DK142" s="185"/>
      <c r="DL142" s="185"/>
      <c r="DM142" s="185"/>
      <c r="DN142" s="185"/>
      <c r="DO142" s="185"/>
      <c r="DP142" s="185"/>
      <c r="DQ142" s="185"/>
      <c r="DR142" s="185"/>
      <c r="DS142" s="185"/>
      <c r="DT142" s="185"/>
      <c r="DU142" s="185"/>
      <c r="DV142" s="185"/>
      <c r="DW142" s="185"/>
      <c r="DX142" s="185"/>
      <c r="DY142" s="185"/>
      <c r="DZ142" s="185"/>
      <c r="EA142" s="185"/>
      <c r="EB142" s="185"/>
      <c r="EC142" s="185"/>
      <c r="ED142" s="185"/>
      <c r="EE142" s="185"/>
      <c r="EF142" s="185"/>
      <c r="EG142" s="185"/>
      <c r="EH142" s="185"/>
      <c r="EI142" s="185"/>
      <c r="EJ142" s="185"/>
      <c r="EK142" s="185"/>
      <c r="EL142" s="185"/>
      <c r="EM142" s="185"/>
      <c r="EN142" s="185"/>
      <c r="EO142" s="185"/>
      <c r="EP142" s="185"/>
      <c r="EQ142" s="185"/>
      <c r="ER142" s="185"/>
      <c r="ES142" s="185"/>
      <c r="ET142" s="185"/>
      <c r="EU142" s="185"/>
      <c r="EV142" s="185"/>
      <c r="EW142" s="185"/>
      <c r="EX142" s="185"/>
      <c r="EY142" s="185"/>
      <c r="EZ142" s="185"/>
      <c r="FA142" s="185"/>
      <c r="FB142" s="185"/>
      <c r="FC142" s="185"/>
    </row>
    <row r="143" spans="2:159" ht="21.6">
      <c r="B143" s="167" t="s">
        <v>1172</v>
      </c>
      <c r="F143" s="170" t="s">
        <v>0</v>
      </c>
      <c r="G143" s="170"/>
      <c r="H143" s="170"/>
      <c r="I143" s="170"/>
      <c r="J143" s="170"/>
      <c r="K143" s="257" t="s">
        <v>1195</v>
      </c>
      <c r="L143" s="257"/>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c r="FA143" s="185"/>
      <c r="FB143" s="185"/>
      <c r="FC143" s="185"/>
    </row>
    <row r="144" spans="2:159" ht="18">
      <c r="B144" s="159"/>
      <c r="F144" s="254" t="s">
        <v>1208</v>
      </c>
      <c r="G144" s="254"/>
      <c r="H144" s="254"/>
      <c r="I144" s="254"/>
      <c r="J144" s="254"/>
      <c r="K144" s="255" t="s">
        <v>1209</v>
      </c>
      <c r="L144" s="25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c r="FA144" s="185"/>
      <c r="FB144" s="185"/>
      <c r="FC144" s="185"/>
    </row>
    <row r="145" spans="1:159">
      <c r="B145" s="159"/>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c r="CT145" s="185"/>
      <c r="CU145" s="185"/>
      <c r="CV145" s="185"/>
      <c r="CW145" s="185"/>
      <c r="CX145" s="185"/>
      <c r="CY145" s="185"/>
      <c r="CZ145" s="185"/>
      <c r="DA145" s="185"/>
      <c r="DB145" s="185"/>
      <c r="DC145" s="185"/>
      <c r="DD145" s="185"/>
      <c r="DE145" s="185"/>
      <c r="DF145" s="185"/>
      <c r="DG145" s="185"/>
      <c r="DH145" s="185"/>
      <c r="DI145" s="185"/>
      <c r="DJ145" s="185"/>
      <c r="DK145" s="185"/>
      <c r="DL145" s="185"/>
      <c r="DM145" s="185"/>
      <c r="DN145" s="185"/>
      <c r="DO145" s="185"/>
      <c r="DP145" s="185"/>
      <c r="DQ145" s="185"/>
      <c r="DR145" s="185"/>
      <c r="DS145" s="185"/>
      <c r="DT145" s="185"/>
      <c r="DU145" s="185"/>
      <c r="DV145" s="185"/>
      <c r="DW145" s="185"/>
      <c r="DX145" s="185"/>
      <c r="DY145" s="185"/>
      <c r="DZ145" s="185"/>
      <c r="EA145" s="185"/>
      <c r="EB145" s="185"/>
      <c r="EC145" s="185"/>
      <c r="ED145" s="185"/>
      <c r="EE145" s="185"/>
      <c r="EF145" s="185"/>
      <c r="EG145" s="185"/>
      <c r="EH145" s="185"/>
      <c r="EI145" s="185"/>
      <c r="EJ145" s="185"/>
      <c r="EK145" s="185"/>
      <c r="EL145" s="185"/>
      <c r="EM145" s="185"/>
      <c r="EN145" s="185"/>
      <c r="EO145" s="185"/>
      <c r="EP145" s="185"/>
      <c r="EQ145" s="185"/>
      <c r="ER145" s="185"/>
      <c r="ES145" s="185"/>
      <c r="ET145" s="185"/>
      <c r="EU145" s="185"/>
      <c r="EV145" s="185"/>
      <c r="EW145" s="185"/>
      <c r="EX145" s="185"/>
      <c r="EY145" s="185"/>
      <c r="EZ145" s="185"/>
      <c r="FA145" s="185"/>
      <c r="FB145" s="185"/>
      <c r="FC145" s="185"/>
    </row>
    <row r="146" spans="1:159" ht="21.6">
      <c r="B146" s="167" t="s">
        <v>1183</v>
      </c>
      <c r="F146" s="170" t="s">
        <v>0</v>
      </c>
      <c r="G146" s="170"/>
      <c r="H146" s="170"/>
      <c r="I146" s="170"/>
      <c r="J146" s="170"/>
      <c r="K146" s="257" t="s">
        <v>1195</v>
      </c>
      <c r="L146" s="257"/>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c r="CT146" s="185"/>
      <c r="CU146" s="185"/>
      <c r="CV146" s="185"/>
      <c r="CW146" s="185"/>
      <c r="CX146" s="185"/>
      <c r="CY146" s="185"/>
      <c r="CZ146" s="185"/>
      <c r="DA146" s="185"/>
      <c r="DB146" s="185"/>
      <c r="DC146" s="185"/>
      <c r="DD146" s="185"/>
      <c r="DE146" s="185"/>
      <c r="DF146" s="185"/>
      <c r="DG146" s="185"/>
      <c r="DH146" s="185"/>
      <c r="DI146" s="185"/>
      <c r="DJ146" s="185"/>
      <c r="DK146" s="185"/>
      <c r="DL146" s="185"/>
      <c r="DM146" s="185"/>
      <c r="DN146" s="185"/>
      <c r="DO146" s="185"/>
      <c r="DP146" s="185"/>
      <c r="DQ146" s="185"/>
      <c r="DR146" s="185"/>
      <c r="DS146" s="185"/>
      <c r="DT146" s="185"/>
      <c r="DU146" s="185"/>
      <c r="DV146" s="185"/>
      <c r="DW146" s="185"/>
      <c r="DX146" s="185"/>
      <c r="DY146" s="185"/>
      <c r="DZ146" s="185"/>
      <c r="EA146" s="185"/>
      <c r="EB146" s="185"/>
      <c r="EC146" s="185"/>
      <c r="ED146" s="185"/>
      <c r="EE146" s="185"/>
      <c r="EF146" s="185"/>
      <c r="EG146" s="185"/>
      <c r="EH146" s="185"/>
      <c r="EI146" s="185"/>
      <c r="EJ146" s="185"/>
      <c r="EK146" s="185"/>
      <c r="EL146" s="185"/>
      <c r="EM146" s="185"/>
      <c r="EN146" s="185"/>
      <c r="EO146" s="185"/>
      <c r="EP146" s="185"/>
      <c r="EQ146" s="185"/>
      <c r="ER146" s="185"/>
      <c r="ES146" s="185"/>
      <c r="ET146" s="185"/>
      <c r="EU146" s="185"/>
      <c r="EV146" s="185"/>
      <c r="EW146" s="185"/>
      <c r="EX146" s="185"/>
      <c r="EY146" s="185"/>
      <c r="EZ146" s="185"/>
      <c r="FA146" s="185"/>
      <c r="FB146" s="185"/>
      <c r="FC146" s="185"/>
    </row>
    <row r="147" spans="1:159" ht="18">
      <c r="B147" s="159"/>
      <c r="F147" s="254" t="s">
        <v>1215</v>
      </c>
      <c r="G147" s="254"/>
      <c r="H147" s="254"/>
      <c r="I147" s="254"/>
      <c r="J147" s="254"/>
      <c r="K147" s="255">
        <v>75</v>
      </c>
      <c r="L147" s="25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c r="CT147" s="185"/>
      <c r="CU147" s="185"/>
      <c r="CV147" s="185"/>
      <c r="CW147" s="185"/>
      <c r="CX147" s="185"/>
      <c r="CY147" s="185"/>
      <c r="CZ147" s="185"/>
      <c r="DA147" s="185"/>
      <c r="DB147" s="185"/>
      <c r="DC147" s="185"/>
      <c r="DD147" s="185"/>
      <c r="DE147" s="185"/>
      <c r="DF147" s="185"/>
      <c r="DG147" s="185"/>
      <c r="DH147" s="185"/>
      <c r="DI147" s="185"/>
      <c r="DJ147" s="185"/>
      <c r="DK147" s="185"/>
      <c r="DL147" s="185"/>
      <c r="DM147" s="185"/>
      <c r="DN147" s="185"/>
      <c r="DO147" s="185"/>
      <c r="DP147" s="185"/>
      <c r="DQ147" s="185"/>
      <c r="DR147" s="185"/>
      <c r="DS147" s="185"/>
      <c r="DT147" s="185"/>
      <c r="DU147" s="185"/>
      <c r="DV147" s="185"/>
      <c r="DW147" s="185"/>
      <c r="DX147" s="185"/>
      <c r="DY147" s="185"/>
      <c r="DZ147" s="185"/>
      <c r="EA147" s="185"/>
      <c r="EB147" s="185"/>
      <c r="EC147" s="185"/>
      <c r="ED147" s="185"/>
      <c r="EE147" s="185"/>
      <c r="EF147" s="185"/>
      <c r="EG147" s="185"/>
      <c r="EH147" s="185"/>
      <c r="EI147" s="185"/>
      <c r="EJ147" s="185"/>
      <c r="EK147" s="185"/>
      <c r="EL147" s="185"/>
      <c r="EM147" s="185"/>
      <c r="EN147" s="185"/>
      <c r="EO147" s="185"/>
      <c r="EP147" s="185"/>
      <c r="EQ147" s="185"/>
      <c r="ER147" s="185"/>
      <c r="ES147" s="185"/>
      <c r="ET147" s="185"/>
      <c r="EU147" s="185"/>
      <c r="EV147" s="185"/>
      <c r="EW147" s="185"/>
      <c r="EX147" s="185"/>
      <c r="EY147" s="185"/>
      <c r="EZ147" s="185"/>
      <c r="FA147" s="185"/>
      <c r="FB147" s="185"/>
      <c r="FC147" s="185"/>
    </row>
    <row r="148" spans="1:159">
      <c r="B148" s="159"/>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c r="CT148" s="185"/>
      <c r="CU148" s="185"/>
      <c r="CV148" s="185"/>
      <c r="CW148" s="185"/>
      <c r="CX148" s="185"/>
      <c r="CY148" s="185"/>
      <c r="CZ148" s="185"/>
      <c r="DA148" s="185"/>
      <c r="DB148" s="185"/>
      <c r="DC148" s="185"/>
      <c r="DD148" s="185"/>
      <c r="DE148" s="185"/>
      <c r="DF148" s="185"/>
      <c r="DG148" s="185"/>
      <c r="DH148" s="185"/>
      <c r="DI148" s="185"/>
      <c r="DJ148" s="185"/>
      <c r="DK148" s="185"/>
      <c r="DL148" s="185"/>
      <c r="DM148" s="185"/>
      <c r="DN148" s="185"/>
      <c r="DO148" s="185"/>
      <c r="DP148" s="185"/>
      <c r="DQ148" s="185"/>
      <c r="DR148" s="185"/>
      <c r="DS148" s="185"/>
      <c r="DT148" s="185"/>
      <c r="DU148" s="185"/>
      <c r="DV148" s="185"/>
      <c r="DW148" s="185"/>
      <c r="DX148" s="185"/>
      <c r="DY148" s="185"/>
      <c r="DZ148" s="185"/>
      <c r="EA148" s="185"/>
      <c r="EB148" s="185"/>
      <c r="EC148" s="185"/>
      <c r="ED148" s="185"/>
      <c r="EE148" s="185"/>
      <c r="EF148" s="185"/>
      <c r="EG148" s="185"/>
      <c r="EH148" s="185"/>
      <c r="EI148" s="185"/>
      <c r="EJ148" s="185"/>
      <c r="EK148" s="185"/>
      <c r="EL148" s="185"/>
      <c r="EM148" s="185"/>
      <c r="EN148" s="185"/>
      <c r="EO148" s="185"/>
      <c r="EP148" s="185"/>
      <c r="EQ148" s="185"/>
      <c r="ER148" s="185"/>
      <c r="ES148" s="185"/>
      <c r="ET148" s="185"/>
      <c r="EU148" s="185"/>
      <c r="EV148" s="185"/>
      <c r="EW148" s="185"/>
      <c r="EX148" s="185"/>
      <c r="EY148" s="185"/>
      <c r="EZ148" s="185"/>
      <c r="FA148" s="185"/>
      <c r="FB148" s="185"/>
      <c r="FC148" s="185"/>
    </row>
    <row r="149" spans="1:159">
      <c r="B149" s="167" t="s">
        <v>1190</v>
      </c>
      <c r="F149" s="159" t="s">
        <v>1210</v>
      </c>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c r="CT149" s="185"/>
      <c r="CU149" s="185"/>
      <c r="CV149" s="185"/>
      <c r="CW149" s="185"/>
      <c r="CX149" s="185"/>
      <c r="CY149" s="185"/>
      <c r="CZ149" s="185"/>
      <c r="DA149" s="185"/>
      <c r="DB149" s="185"/>
      <c r="DC149" s="185"/>
      <c r="DD149" s="185"/>
      <c r="DE149" s="185"/>
      <c r="DF149" s="185"/>
      <c r="DG149" s="185"/>
      <c r="DH149" s="185"/>
      <c r="DI149" s="185"/>
      <c r="DJ149" s="185"/>
      <c r="DK149" s="185"/>
      <c r="DL149" s="185"/>
      <c r="DM149" s="185"/>
      <c r="DN149" s="185"/>
      <c r="DO149" s="185"/>
      <c r="DP149" s="185"/>
      <c r="DQ149" s="185"/>
      <c r="DR149" s="185"/>
      <c r="DS149" s="185"/>
      <c r="DT149" s="185"/>
      <c r="DU149" s="185"/>
      <c r="DV149" s="185"/>
      <c r="DW149" s="185"/>
      <c r="DX149" s="185"/>
      <c r="DY149" s="185"/>
      <c r="DZ149" s="185"/>
      <c r="EA149" s="185"/>
      <c r="EB149" s="185"/>
      <c r="EC149" s="185"/>
      <c r="ED149" s="185"/>
      <c r="EE149" s="185"/>
      <c r="EF149" s="185"/>
      <c r="EG149" s="185"/>
      <c r="EH149" s="185"/>
      <c r="EI149" s="185"/>
      <c r="EJ149" s="185"/>
      <c r="EK149" s="185"/>
      <c r="EL149" s="185"/>
      <c r="EM149" s="185"/>
      <c r="EN149" s="185"/>
      <c r="EO149" s="185"/>
      <c r="EP149" s="185"/>
      <c r="EQ149" s="185"/>
      <c r="ER149" s="185"/>
      <c r="ES149" s="185"/>
      <c r="ET149" s="185"/>
      <c r="EU149" s="185"/>
      <c r="EV149" s="185"/>
      <c r="EW149" s="185"/>
      <c r="EX149" s="185"/>
      <c r="EY149" s="185"/>
      <c r="EZ149" s="185"/>
      <c r="FA149" s="185"/>
      <c r="FB149" s="185"/>
      <c r="FC149" s="185"/>
    </row>
    <row r="150" spans="1:159">
      <c r="B150" s="159"/>
      <c r="C150" s="159"/>
      <c r="F150" s="159"/>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c r="CT150" s="185"/>
      <c r="CU150" s="185"/>
      <c r="CV150" s="185"/>
      <c r="CW150" s="185"/>
      <c r="CX150" s="185"/>
      <c r="CY150" s="185"/>
      <c r="CZ150" s="185"/>
      <c r="DA150" s="185"/>
      <c r="DB150" s="185"/>
      <c r="DC150" s="185"/>
      <c r="DD150" s="185"/>
      <c r="DE150" s="185"/>
      <c r="DF150" s="185"/>
      <c r="DG150" s="185"/>
      <c r="DH150" s="185"/>
      <c r="DI150" s="185"/>
      <c r="DJ150" s="185"/>
      <c r="DK150" s="185"/>
      <c r="DL150" s="185"/>
      <c r="DM150" s="185"/>
      <c r="DN150" s="185"/>
      <c r="DO150" s="185"/>
      <c r="DP150" s="185"/>
      <c r="DQ150" s="185"/>
      <c r="DR150" s="185"/>
      <c r="DS150" s="185"/>
      <c r="DT150" s="185"/>
      <c r="DU150" s="185"/>
      <c r="DV150" s="185"/>
      <c r="DW150" s="185"/>
      <c r="DX150" s="185"/>
      <c r="DY150" s="185"/>
      <c r="DZ150" s="185"/>
      <c r="EA150" s="185"/>
      <c r="EB150" s="185"/>
      <c r="EC150" s="185"/>
      <c r="ED150" s="185"/>
      <c r="EE150" s="185"/>
      <c r="EF150" s="185"/>
      <c r="EG150" s="185"/>
      <c r="EH150" s="185"/>
      <c r="EI150" s="185"/>
      <c r="EJ150" s="185"/>
      <c r="EK150" s="185"/>
      <c r="EL150" s="185"/>
      <c r="EM150" s="185"/>
      <c r="EN150" s="185"/>
      <c r="EO150" s="185"/>
      <c r="EP150" s="185"/>
      <c r="EQ150" s="185"/>
      <c r="ER150" s="185"/>
      <c r="ES150" s="185"/>
      <c r="ET150" s="185"/>
      <c r="EU150" s="185"/>
      <c r="EV150" s="185"/>
      <c r="EW150" s="185"/>
      <c r="EX150" s="185"/>
      <c r="EY150" s="185"/>
      <c r="EZ150" s="185"/>
      <c r="FA150" s="185"/>
      <c r="FB150" s="185"/>
      <c r="FC150" s="185"/>
    </row>
    <row r="151" spans="1:159">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c r="CT151" s="185"/>
      <c r="CU151" s="185"/>
      <c r="CV151" s="185"/>
      <c r="CW151" s="185"/>
      <c r="CX151" s="185"/>
      <c r="CY151" s="185"/>
      <c r="CZ151" s="185"/>
      <c r="DA151" s="185"/>
      <c r="DB151" s="185"/>
      <c r="DC151" s="185"/>
      <c r="DD151" s="185"/>
      <c r="DE151" s="185"/>
      <c r="DF151" s="185"/>
      <c r="DG151" s="185"/>
      <c r="DH151" s="185"/>
      <c r="DI151" s="185"/>
      <c r="DJ151" s="185"/>
      <c r="DK151" s="185"/>
      <c r="DL151" s="185"/>
      <c r="DM151" s="185"/>
      <c r="DN151" s="185"/>
      <c r="DO151" s="185"/>
      <c r="DP151" s="185"/>
      <c r="DQ151" s="185"/>
      <c r="DR151" s="185"/>
      <c r="DS151" s="185"/>
      <c r="DT151" s="185"/>
      <c r="DU151" s="185"/>
      <c r="DV151" s="185"/>
      <c r="DW151" s="185"/>
      <c r="DX151" s="185"/>
      <c r="DY151" s="185"/>
      <c r="DZ151" s="185"/>
      <c r="EA151" s="185"/>
      <c r="EB151" s="185"/>
      <c r="EC151" s="185"/>
      <c r="ED151" s="185"/>
      <c r="EE151" s="185"/>
      <c r="EF151" s="185"/>
      <c r="EG151" s="185"/>
      <c r="EH151" s="185"/>
      <c r="EI151" s="185"/>
      <c r="EJ151" s="185"/>
      <c r="EK151" s="185"/>
      <c r="EL151" s="185"/>
      <c r="EM151" s="185"/>
      <c r="EN151" s="185"/>
      <c r="EO151" s="185"/>
      <c r="EP151" s="185"/>
      <c r="EQ151" s="185"/>
      <c r="ER151" s="185"/>
      <c r="ES151" s="185"/>
      <c r="ET151" s="185"/>
      <c r="EU151" s="185"/>
      <c r="EV151" s="185"/>
      <c r="EW151" s="185"/>
      <c r="EX151" s="185"/>
      <c r="EY151" s="185"/>
      <c r="EZ151" s="185"/>
      <c r="FA151" s="185"/>
      <c r="FB151" s="185"/>
      <c r="FC151" s="185"/>
    </row>
    <row r="152" spans="1:159">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c r="CT152" s="185"/>
      <c r="CU152" s="185"/>
      <c r="CV152" s="185"/>
      <c r="CW152" s="185"/>
      <c r="CX152" s="185"/>
      <c r="CY152" s="185"/>
      <c r="CZ152" s="185"/>
      <c r="DA152" s="185"/>
      <c r="DB152" s="185"/>
      <c r="DC152" s="185"/>
      <c r="DD152" s="185"/>
      <c r="DE152" s="185"/>
      <c r="DF152" s="185"/>
      <c r="DG152" s="185"/>
      <c r="DH152" s="185"/>
      <c r="DI152" s="185"/>
      <c r="DJ152" s="185"/>
      <c r="DK152" s="185"/>
      <c r="DL152" s="185"/>
      <c r="DM152" s="185"/>
      <c r="DN152" s="185"/>
      <c r="DO152" s="185"/>
      <c r="DP152" s="185"/>
      <c r="DQ152" s="185"/>
      <c r="DR152" s="185"/>
      <c r="DS152" s="185"/>
      <c r="DT152" s="185"/>
      <c r="DU152" s="185"/>
      <c r="DV152" s="185"/>
      <c r="DW152" s="185"/>
      <c r="DX152" s="185"/>
      <c r="DY152" s="185"/>
      <c r="DZ152" s="185"/>
      <c r="EA152" s="185"/>
      <c r="EB152" s="185"/>
      <c r="EC152" s="185"/>
      <c r="ED152" s="185"/>
      <c r="EE152" s="185"/>
      <c r="EF152" s="185"/>
      <c r="EG152" s="185"/>
      <c r="EH152" s="185"/>
      <c r="EI152" s="185"/>
      <c r="EJ152" s="185"/>
      <c r="EK152" s="185"/>
      <c r="EL152" s="185"/>
      <c r="EM152" s="185"/>
      <c r="EN152" s="185"/>
      <c r="EO152" s="185"/>
      <c r="EP152" s="185"/>
      <c r="EQ152" s="185"/>
      <c r="ER152" s="185"/>
      <c r="ES152" s="185"/>
      <c r="ET152" s="185"/>
      <c r="EU152" s="185"/>
      <c r="EV152" s="185"/>
      <c r="EW152" s="185"/>
      <c r="EX152" s="185"/>
      <c r="EY152" s="185"/>
      <c r="EZ152" s="185"/>
      <c r="FA152" s="185"/>
      <c r="FB152" s="185"/>
      <c r="FC152" s="185"/>
    </row>
    <row r="153" spans="1:159">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c r="CT153" s="185"/>
      <c r="CU153" s="185"/>
      <c r="CV153" s="185"/>
      <c r="CW153" s="185"/>
      <c r="CX153" s="185"/>
      <c r="CY153" s="185"/>
      <c r="CZ153" s="185"/>
      <c r="DA153" s="185"/>
      <c r="DB153" s="185"/>
      <c r="DC153" s="185"/>
      <c r="DD153" s="185"/>
      <c r="DE153" s="185"/>
      <c r="DF153" s="185"/>
      <c r="DG153" s="185"/>
      <c r="DH153" s="185"/>
      <c r="DI153" s="185"/>
      <c r="DJ153" s="185"/>
      <c r="DK153" s="185"/>
      <c r="DL153" s="185"/>
      <c r="DM153" s="185"/>
      <c r="DN153" s="185"/>
      <c r="DO153" s="185"/>
      <c r="DP153" s="185"/>
      <c r="DQ153" s="185"/>
      <c r="DR153" s="185"/>
      <c r="DS153" s="185"/>
      <c r="DT153" s="185"/>
      <c r="DU153" s="185"/>
      <c r="DV153" s="185"/>
      <c r="DW153" s="185"/>
      <c r="DX153" s="185"/>
      <c r="DY153" s="185"/>
      <c r="DZ153" s="185"/>
      <c r="EA153" s="185"/>
      <c r="EB153" s="185"/>
      <c r="EC153" s="185"/>
      <c r="ED153" s="185"/>
      <c r="EE153" s="185"/>
      <c r="EF153" s="185"/>
      <c r="EG153" s="185"/>
      <c r="EH153" s="185"/>
      <c r="EI153" s="185"/>
      <c r="EJ153" s="185"/>
      <c r="EK153" s="185"/>
      <c r="EL153" s="185"/>
      <c r="EM153" s="185"/>
      <c r="EN153" s="185"/>
      <c r="EO153" s="185"/>
      <c r="EP153" s="185"/>
      <c r="EQ153" s="185"/>
      <c r="ER153" s="185"/>
      <c r="ES153" s="185"/>
      <c r="ET153" s="185"/>
      <c r="EU153" s="185"/>
      <c r="EV153" s="185"/>
      <c r="EW153" s="185"/>
      <c r="EX153" s="185"/>
      <c r="EY153" s="185"/>
      <c r="EZ153" s="185"/>
      <c r="FA153" s="185"/>
      <c r="FB153" s="185"/>
      <c r="FC153" s="185"/>
    </row>
    <row r="154" spans="1:159">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c r="CT154" s="185"/>
      <c r="CU154" s="185"/>
      <c r="CV154" s="185"/>
      <c r="CW154" s="185"/>
      <c r="CX154" s="185"/>
      <c r="CY154" s="185"/>
      <c r="CZ154" s="185"/>
      <c r="DA154" s="185"/>
      <c r="DB154" s="185"/>
      <c r="DC154" s="185"/>
      <c r="DD154" s="185"/>
      <c r="DE154" s="185"/>
      <c r="DF154" s="185"/>
      <c r="DG154" s="185"/>
      <c r="DH154" s="185"/>
      <c r="DI154" s="185"/>
      <c r="DJ154" s="185"/>
      <c r="DK154" s="185"/>
      <c r="DL154" s="185"/>
      <c r="DM154" s="185"/>
      <c r="DN154" s="185"/>
      <c r="DO154" s="185"/>
      <c r="DP154" s="185"/>
      <c r="DQ154" s="185"/>
      <c r="DR154" s="185"/>
      <c r="DS154" s="185"/>
      <c r="DT154" s="185"/>
      <c r="DU154" s="185"/>
      <c r="DV154" s="185"/>
      <c r="DW154" s="185"/>
      <c r="DX154" s="185"/>
      <c r="DY154" s="185"/>
      <c r="DZ154" s="185"/>
      <c r="EA154" s="185"/>
      <c r="EB154" s="185"/>
      <c r="EC154" s="185"/>
      <c r="ED154" s="185"/>
      <c r="EE154" s="185"/>
      <c r="EF154" s="185"/>
      <c r="EG154" s="185"/>
      <c r="EH154" s="185"/>
      <c r="EI154" s="185"/>
      <c r="EJ154" s="185"/>
      <c r="EK154" s="185"/>
      <c r="EL154" s="185"/>
      <c r="EM154" s="185"/>
      <c r="EN154" s="185"/>
      <c r="EO154" s="185"/>
      <c r="EP154" s="185"/>
      <c r="EQ154" s="185"/>
      <c r="ER154" s="185"/>
      <c r="ES154" s="185"/>
      <c r="ET154" s="185"/>
      <c r="EU154" s="185"/>
      <c r="EV154" s="185"/>
      <c r="EW154" s="185"/>
      <c r="EX154" s="185"/>
      <c r="EY154" s="185"/>
      <c r="EZ154" s="185"/>
      <c r="FA154" s="185"/>
      <c r="FB154" s="185"/>
      <c r="FC154" s="185"/>
    </row>
    <row r="155" spans="1:159">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c r="CT155" s="185"/>
      <c r="CU155" s="185"/>
      <c r="CV155" s="185"/>
      <c r="CW155" s="185"/>
      <c r="CX155" s="185"/>
      <c r="CY155" s="185"/>
      <c r="CZ155" s="185"/>
      <c r="DA155" s="185"/>
      <c r="DB155" s="185"/>
      <c r="DC155" s="185"/>
      <c r="DD155" s="185"/>
      <c r="DE155" s="185"/>
      <c r="DF155" s="185"/>
      <c r="DG155" s="185"/>
      <c r="DH155" s="185"/>
      <c r="DI155" s="185"/>
      <c r="DJ155" s="185"/>
      <c r="DK155" s="185"/>
      <c r="DL155" s="185"/>
      <c r="DM155" s="185"/>
      <c r="DN155" s="185"/>
      <c r="DO155" s="185"/>
      <c r="DP155" s="185"/>
      <c r="DQ155" s="185"/>
      <c r="DR155" s="185"/>
      <c r="DS155" s="185"/>
      <c r="DT155" s="185"/>
      <c r="DU155" s="185"/>
      <c r="DV155" s="185"/>
      <c r="DW155" s="185"/>
      <c r="DX155" s="185"/>
      <c r="DY155" s="185"/>
      <c r="DZ155" s="185"/>
      <c r="EA155" s="185"/>
      <c r="EB155" s="185"/>
      <c r="EC155" s="185"/>
      <c r="ED155" s="185"/>
      <c r="EE155" s="185"/>
      <c r="EF155" s="185"/>
      <c r="EG155" s="185"/>
      <c r="EH155" s="185"/>
      <c r="EI155" s="185"/>
      <c r="EJ155" s="185"/>
      <c r="EK155" s="185"/>
      <c r="EL155" s="185"/>
      <c r="EM155" s="185"/>
      <c r="EN155" s="185"/>
      <c r="EO155" s="185"/>
      <c r="EP155" s="185"/>
      <c r="EQ155" s="185"/>
      <c r="ER155" s="185"/>
      <c r="ES155" s="185"/>
      <c r="ET155" s="185"/>
      <c r="EU155" s="185"/>
      <c r="EV155" s="185"/>
      <c r="EW155" s="185"/>
      <c r="EX155" s="185"/>
      <c r="EY155" s="185"/>
      <c r="EZ155" s="185"/>
      <c r="FA155" s="185"/>
      <c r="FB155" s="185"/>
      <c r="FC155" s="185"/>
    </row>
    <row r="156" spans="1:159">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c r="CT156" s="185"/>
      <c r="CU156" s="185"/>
      <c r="CV156" s="185"/>
      <c r="CW156" s="185"/>
      <c r="CX156" s="185"/>
      <c r="CY156" s="185"/>
      <c r="CZ156" s="185"/>
      <c r="DA156" s="185"/>
      <c r="DB156" s="185"/>
      <c r="DC156" s="185"/>
      <c r="DD156" s="185"/>
      <c r="DE156" s="185"/>
      <c r="DF156" s="185"/>
      <c r="DG156" s="185"/>
      <c r="DH156" s="185"/>
      <c r="DI156" s="185"/>
      <c r="DJ156" s="185"/>
      <c r="DK156" s="185"/>
      <c r="DL156" s="185"/>
      <c r="DM156" s="185"/>
      <c r="DN156" s="185"/>
      <c r="DO156" s="185"/>
      <c r="DP156" s="185"/>
      <c r="DQ156" s="185"/>
      <c r="DR156" s="185"/>
      <c r="DS156" s="185"/>
      <c r="DT156" s="185"/>
      <c r="DU156" s="185"/>
      <c r="DV156" s="185"/>
      <c r="DW156" s="185"/>
      <c r="DX156" s="185"/>
      <c r="DY156" s="185"/>
      <c r="DZ156" s="185"/>
      <c r="EA156" s="185"/>
      <c r="EB156" s="185"/>
      <c r="EC156" s="185"/>
      <c r="ED156" s="185"/>
      <c r="EE156" s="185"/>
      <c r="EF156" s="185"/>
      <c r="EG156" s="185"/>
      <c r="EH156" s="185"/>
      <c r="EI156" s="185"/>
      <c r="EJ156" s="185"/>
      <c r="EK156" s="185"/>
      <c r="EL156" s="185"/>
      <c r="EM156" s="185"/>
      <c r="EN156" s="185"/>
      <c r="EO156" s="185"/>
      <c r="EP156" s="185"/>
      <c r="EQ156" s="185"/>
      <c r="ER156" s="185"/>
      <c r="ES156" s="185"/>
      <c r="ET156" s="185"/>
      <c r="EU156" s="185"/>
      <c r="EV156" s="185"/>
      <c r="EW156" s="185"/>
      <c r="EX156" s="185"/>
      <c r="EY156" s="185"/>
      <c r="EZ156" s="185"/>
      <c r="FA156" s="185"/>
      <c r="FB156" s="185"/>
      <c r="FC156" s="185"/>
    </row>
    <row r="157" spans="1:159">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c r="CT157" s="185"/>
      <c r="CU157" s="185"/>
      <c r="CV157" s="185"/>
      <c r="CW157" s="185"/>
      <c r="CX157" s="185"/>
      <c r="CY157" s="185"/>
      <c r="CZ157" s="185"/>
      <c r="DA157" s="185"/>
      <c r="DB157" s="185"/>
      <c r="DC157" s="185"/>
      <c r="DD157" s="185"/>
      <c r="DE157" s="185"/>
      <c r="DF157" s="185"/>
      <c r="DG157" s="185"/>
      <c r="DH157" s="185"/>
      <c r="DI157" s="185"/>
      <c r="DJ157" s="185"/>
      <c r="DK157" s="185"/>
      <c r="DL157" s="185"/>
      <c r="DM157" s="185"/>
      <c r="DN157" s="185"/>
      <c r="DO157" s="185"/>
      <c r="DP157" s="185"/>
      <c r="DQ157" s="185"/>
      <c r="DR157" s="185"/>
      <c r="DS157" s="185"/>
      <c r="DT157" s="185"/>
      <c r="DU157" s="185"/>
      <c r="DV157" s="185"/>
      <c r="DW157" s="185"/>
      <c r="DX157" s="185"/>
      <c r="DY157" s="185"/>
      <c r="DZ157" s="185"/>
      <c r="EA157" s="185"/>
      <c r="EB157" s="185"/>
      <c r="EC157" s="185"/>
      <c r="ED157" s="185"/>
      <c r="EE157" s="185"/>
      <c r="EF157" s="185"/>
      <c r="EG157" s="185"/>
      <c r="EH157" s="185"/>
      <c r="EI157" s="185"/>
      <c r="EJ157" s="185"/>
      <c r="EK157" s="185"/>
      <c r="EL157" s="185"/>
      <c r="EM157" s="185"/>
      <c r="EN157" s="185"/>
      <c r="EO157" s="185"/>
      <c r="EP157" s="185"/>
      <c r="EQ157" s="185"/>
      <c r="ER157" s="185"/>
      <c r="ES157" s="185"/>
      <c r="ET157" s="185"/>
      <c r="EU157" s="185"/>
      <c r="EV157" s="185"/>
      <c r="EW157" s="185"/>
      <c r="EX157" s="185"/>
      <c r="EY157" s="185"/>
      <c r="EZ157" s="185"/>
      <c r="FA157" s="185"/>
      <c r="FB157" s="185"/>
      <c r="FC157" s="185"/>
    </row>
    <row r="158" spans="1:159">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c r="CT158" s="185"/>
      <c r="CU158" s="185"/>
      <c r="CV158" s="185"/>
      <c r="CW158" s="185"/>
      <c r="CX158" s="185"/>
      <c r="CY158" s="185"/>
      <c r="CZ158" s="185"/>
      <c r="DA158" s="185"/>
      <c r="DB158" s="185"/>
      <c r="DC158" s="185"/>
      <c r="DD158" s="185"/>
      <c r="DE158" s="185"/>
      <c r="DF158" s="185"/>
      <c r="DG158" s="185"/>
      <c r="DH158" s="185"/>
      <c r="DI158" s="185"/>
      <c r="DJ158" s="185"/>
      <c r="DK158" s="185"/>
      <c r="DL158" s="185"/>
      <c r="DM158" s="185"/>
      <c r="DN158" s="185"/>
      <c r="DO158" s="185"/>
      <c r="DP158" s="185"/>
      <c r="DQ158" s="185"/>
      <c r="DR158" s="185"/>
      <c r="DS158" s="185"/>
      <c r="DT158" s="185"/>
      <c r="DU158" s="185"/>
      <c r="DV158" s="185"/>
      <c r="DW158" s="185"/>
      <c r="DX158" s="185"/>
      <c r="DY158" s="185"/>
      <c r="DZ158" s="185"/>
      <c r="EA158" s="185"/>
      <c r="EB158" s="185"/>
      <c r="EC158" s="185"/>
      <c r="ED158" s="185"/>
      <c r="EE158" s="185"/>
      <c r="EF158" s="185"/>
      <c r="EG158" s="185"/>
      <c r="EH158" s="185"/>
      <c r="EI158" s="185"/>
      <c r="EJ158" s="185"/>
      <c r="EK158" s="185"/>
      <c r="EL158" s="185"/>
      <c r="EM158" s="185"/>
      <c r="EN158" s="185"/>
      <c r="EO158" s="185"/>
      <c r="EP158" s="185"/>
      <c r="EQ158" s="185"/>
      <c r="ER158" s="185"/>
      <c r="ES158" s="185"/>
      <c r="ET158" s="185"/>
      <c r="EU158" s="185"/>
      <c r="EV158" s="185"/>
      <c r="EW158" s="185"/>
      <c r="EX158" s="185"/>
      <c r="EY158" s="185"/>
      <c r="EZ158" s="185"/>
      <c r="FA158" s="185"/>
      <c r="FB158" s="185"/>
      <c r="FC158" s="185"/>
    </row>
    <row r="159" spans="1:159">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c r="CT159" s="185"/>
      <c r="CU159" s="185"/>
      <c r="CV159" s="185"/>
      <c r="CW159" s="185"/>
      <c r="CX159" s="185"/>
      <c r="CY159" s="185"/>
      <c r="CZ159" s="185"/>
      <c r="DA159" s="185"/>
      <c r="DB159" s="185"/>
      <c r="DC159" s="185"/>
      <c r="DD159" s="185"/>
      <c r="DE159" s="185"/>
      <c r="DF159" s="185"/>
      <c r="DG159" s="185"/>
      <c r="DH159" s="185"/>
      <c r="DI159" s="185"/>
      <c r="DJ159" s="185"/>
      <c r="DK159" s="185"/>
      <c r="DL159" s="185"/>
      <c r="DM159" s="185"/>
      <c r="DN159" s="185"/>
      <c r="DO159" s="185"/>
      <c r="DP159" s="185"/>
      <c r="DQ159" s="185"/>
      <c r="DR159" s="185"/>
      <c r="DS159" s="185"/>
      <c r="DT159" s="185"/>
      <c r="DU159" s="185"/>
      <c r="DV159" s="185"/>
      <c r="DW159" s="185"/>
      <c r="DX159" s="185"/>
      <c r="DY159" s="185"/>
      <c r="DZ159" s="185"/>
      <c r="EA159" s="185"/>
      <c r="EB159" s="185"/>
      <c r="EC159" s="185"/>
      <c r="ED159" s="185"/>
      <c r="EE159" s="185"/>
      <c r="EF159" s="185"/>
      <c r="EG159" s="185"/>
      <c r="EH159" s="185"/>
      <c r="EI159" s="185"/>
      <c r="EJ159" s="185"/>
      <c r="EK159" s="185"/>
      <c r="EL159" s="185"/>
      <c r="EM159" s="185"/>
      <c r="EN159" s="185"/>
      <c r="EO159" s="185"/>
      <c r="EP159" s="185"/>
      <c r="EQ159" s="185"/>
      <c r="ER159" s="185"/>
      <c r="ES159" s="185"/>
      <c r="ET159" s="185"/>
      <c r="EU159" s="185"/>
      <c r="EV159" s="185"/>
      <c r="EW159" s="185"/>
      <c r="EX159" s="185"/>
      <c r="EY159" s="185"/>
      <c r="EZ159" s="185"/>
      <c r="FA159" s="185"/>
      <c r="FB159" s="185"/>
      <c r="FC159" s="185"/>
    </row>
    <row r="160" spans="1:159">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185"/>
      <c r="DY160" s="185"/>
      <c r="DZ160" s="185"/>
      <c r="EA160" s="185"/>
      <c r="EB160" s="185"/>
      <c r="EC160" s="185"/>
      <c r="ED160" s="185"/>
      <c r="EE160" s="185"/>
      <c r="EF160" s="185"/>
      <c r="EG160" s="185"/>
      <c r="EH160" s="185"/>
      <c r="EI160" s="185"/>
      <c r="EJ160" s="185"/>
      <c r="EK160" s="185"/>
      <c r="EL160" s="185"/>
      <c r="EM160" s="185"/>
      <c r="EN160" s="185"/>
      <c r="EO160" s="185"/>
      <c r="EP160" s="185"/>
      <c r="EQ160" s="185"/>
      <c r="ER160" s="185"/>
      <c r="ES160" s="185"/>
      <c r="ET160" s="185"/>
      <c r="EU160" s="185"/>
      <c r="EV160" s="185"/>
      <c r="EW160" s="185"/>
      <c r="EX160" s="185"/>
      <c r="EY160" s="185"/>
      <c r="EZ160" s="185"/>
      <c r="FA160" s="185"/>
      <c r="FB160" s="185"/>
      <c r="FC160" s="185"/>
    </row>
    <row r="161" spans="2:159">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c r="CT161" s="185"/>
      <c r="CU161" s="185"/>
      <c r="CV161" s="185"/>
      <c r="CW161" s="185"/>
      <c r="CX161" s="185"/>
      <c r="CY161" s="185"/>
      <c r="CZ161" s="185"/>
      <c r="DA161" s="185"/>
      <c r="DB161" s="185"/>
      <c r="DC161" s="185"/>
      <c r="DD161" s="185"/>
      <c r="DE161" s="185"/>
      <c r="DF161" s="185"/>
      <c r="DG161" s="185"/>
      <c r="DH161" s="185"/>
      <c r="DI161" s="185"/>
      <c r="DJ161" s="185"/>
      <c r="DK161" s="185"/>
      <c r="DL161" s="185"/>
      <c r="DM161" s="185"/>
      <c r="DN161" s="185"/>
      <c r="DO161" s="185"/>
      <c r="DP161" s="185"/>
      <c r="DQ161" s="185"/>
      <c r="DR161" s="185"/>
      <c r="DS161" s="185"/>
      <c r="DT161" s="185"/>
      <c r="DU161" s="185"/>
      <c r="DV161" s="185"/>
      <c r="DW161" s="185"/>
      <c r="DX161" s="185"/>
      <c r="DY161" s="185"/>
      <c r="DZ161" s="185"/>
      <c r="EA161" s="185"/>
      <c r="EB161" s="185"/>
      <c r="EC161" s="185"/>
      <c r="ED161" s="185"/>
      <c r="EE161" s="185"/>
      <c r="EF161" s="185"/>
      <c r="EG161" s="185"/>
      <c r="EH161" s="185"/>
      <c r="EI161" s="185"/>
      <c r="EJ161" s="185"/>
      <c r="EK161" s="185"/>
      <c r="EL161" s="185"/>
      <c r="EM161" s="185"/>
      <c r="EN161" s="185"/>
      <c r="EO161" s="185"/>
      <c r="EP161" s="185"/>
      <c r="EQ161" s="185"/>
      <c r="ER161" s="185"/>
      <c r="ES161" s="185"/>
      <c r="ET161" s="185"/>
      <c r="EU161" s="185"/>
      <c r="EV161" s="185"/>
      <c r="EW161" s="185"/>
      <c r="EX161" s="185"/>
      <c r="EY161" s="185"/>
      <c r="EZ161" s="185"/>
      <c r="FA161" s="185"/>
      <c r="FB161" s="185"/>
      <c r="FC161" s="185"/>
    </row>
    <row r="162" spans="2:159">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c r="CT162" s="185"/>
      <c r="CU162" s="185"/>
      <c r="CV162" s="185"/>
      <c r="CW162" s="185"/>
      <c r="CX162" s="185"/>
      <c r="CY162" s="185"/>
      <c r="CZ162" s="185"/>
      <c r="DA162" s="185"/>
      <c r="DB162" s="185"/>
      <c r="DC162" s="185"/>
      <c r="DD162" s="185"/>
      <c r="DE162" s="185"/>
      <c r="DF162" s="185"/>
      <c r="DG162" s="185"/>
      <c r="DH162" s="185"/>
      <c r="DI162" s="185"/>
      <c r="DJ162" s="185"/>
      <c r="DK162" s="185"/>
      <c r="DL162" s="185"/>
      <c r="DM162" s="185"/>
      <c r="DN162" s="185"/>
      <c r="DO162" s="185"/>
      <c r="DP162" s="185"/>
      <c r="DQ162" s="185"/>
      <c r="DR162" s="185"/>
      <c r="DS162" s="185"/>
      <c r="DT162" s="185"/>
      <c r="DU162" s="185"/>
      <c r="DV162" s="185"/>
      <c r="DW162" s="185"/>
      <c r="DX162" s="185"/>
      <c r="DY162" s="185"/>
      <c r="DZ162" s="185"/>
      <c r="EA162" s="185"/>
      <c r="EB162" s="185"/>
      <c r="EC162" s="185"/>
      <c r="ED162" s="185"/>
      <c r="EE162" s="185"/>
      <c r="EF162" s="185"/>
      <c r="EG162" s="185"/>
      <c r="EH162" s="185"/>
      <c r="EI162" s="185"/>
      <c r="EJ162" s="185"/>
      <c r="EK162" s="185"/>
      <c r="EL162" s="185"/>
      <c r="EM162" s="185"/>
      <c r="EN162" s="185"/>
      <c r="EO162" s="185"/>
      <c r="EP162" s="185"/>
      <c r="EQ162" s="185"/>
      <c r="ER162" s="185"/>
      <c r="ES162" s="185"/>
      <c r="ET162" s="185"/>
      <c r="EU162" s="185"/>
      <c r="EV162" s="185"/>
      <c r="EW162" s="185"/>
      <c r="EX162" s="185"/>
      <c r="EY162" s="185"/>
      <c r="EZ162" s="185"/>
      <c r="FA162" s="185"/>
      <c r="FB162" s="185"/>
      <c r="FC162" s="185"/>
    </row>
    <row r="163" spans="2:159">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c r="CT163" s="185"/>
      <c r="CU163" s="185"/>
      <c r="CV163" s="185"/>
      <c r="CW163" s="185"/>
      <c r="CX163" s="185"/>
      <c r="CY163" s="185"/>
      <c r="CZ163" s="185"/>
      <c r="DA163" s="185"/>
      <c r="DB163" s="185"/>
      <c r="DC163" s="185"/>
      <c r="DD163" s="185"/>
      <c r="DE163" s="185"/>
      <c r="DF163" s="185"/>
      <c r="DG163" s="185"/>
      <c r="DH163" s="185"/>
      <c r="DI163" s="185"/>
      <c r="DJ163" s="185"/>
      <c r="DK163" s="185"/>
      <c r="DL163" s="185"/>
      <c r="DM163" s="185"/>
      <c r="DN163" s="185"/>
      <c r="DO163" s="185"/>
      <c r="DP163" s="185"/>
      <c r="DQ163" s="185"/>
      <c r="DR163" s="185"/>
      <c r="DS163" s="185"/>
      <c r="DT163" s="185"/>
      <c r="DU163" s="185"/>
      <c r="DV163" s="185"/>
      <c r="DW163" s="185"/>
      <c r="DX163" s="185"/>
      <c r="DY163" s="185"/>
      <c r="DZ163" s="185"/>
      <c r="EA163" s="185"/>
      <c r="EB163" s="185"/>
      <c r="EC163" s="185"/>
      <c r="ED163" s="185"/>
      <c r="EE163" s="185"/>
      <c r="EF163" s="185"/>
      <c r="EG163" s="185"/>
      <c r="EH163" s="185"/>
      <c r="EI163" s="185"/>
      <c r="EJ163" s="185"/>
      <c r="EK163" s="185"/>
      <c r="EL163" s="185"/>
      <c r="EM163" s="185"/>
      <c r="EN163" s="185"/>
      <c r="EO163" s="185"/>
      <c r="EP163" s="185"/>
      <c r="EQ163" s="185"/>
      <c r="ER163" s="185"/>
      <c r="ES163" s="185"/>
      <c r="ET163" s="185"/>
      <c r="EU163" s="185"/>
      <c r="EV163" s="185"/>
      <c r="EW163" s="185"/>
      <c r="EX163" s="185"/>
      <c r="EY163" s="185"/>
      <c r="EZ163" s="185"/>
      <c r="FA163" s="185"/>
      <c r="FB163" s="185"/>
      <c r="FC163" s="185"/>
    </row>
    <row r="164" spans="2:159">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c r="CT164" s="185"/>
      <c r="CU164" s="185"/>
      <c r="CV164" s="185"/>
      <c r="CW164" s="185"/>
      <c r="CX164" s="185"/>
      <c r="CY164" s="185"/>
      <c r="CZ164" s="185"/>
      <c r="DA164" s="185"/>
      <c r="DB164" s="185"/>
      <c r="DC164" s="185"/>
      <c r="DD164" s="185"/>
      <c r="DE164" s="185"/>
      <c r="DF164" s="185"/>
      <c r="DG164" s="185"/>
      <c r="DH164" s="185"/>
      <c r="DI164" s="185"/>
      <c r="DJ164" s="185"/>
      <c r="DK164" s="185"/>
      <c r="DL164" s="185"/>
      <c r="DM164" s="185"/>
      <c r="DN164" s="185"/>
      <c r="DO164" s="185"/>
      <c r="DP164" s="185"/>
      <c r="DQ164" s="185"/>
      <c r="DR164" s="185"/>
      <c r="DS164" s="185"/>
      <c r="DT164" s="185"/>
      <c r="DU164" s="185"/>
      <c r="DV164" s="185"/>
      <c r="DW164" s="185"/>
      <c r="DX164" s="185"/>
      <c r="DY164" s="185"/>
      <c r="DZ164" s="185"/>
      <c r="EA164" s="185"/>
      <c r="EB164" s="185"/>
      <c r="EC164" s="185"/>
      <c r="ED164" s="185"/>
      <c r="EE164" s="185"/>
      <c r="EF164" s="185"/>
      <c r="EG164" s="185"/>
      <c r="EH164" s="185"/>
      <c r="EI164" s="185"/>
      <c r="EJ164" s="185"/>
      <c r="EK164" s="185"/>
      <c r="EL164" s="185"/>
      <c r="EM164" s="185"/>
      <c r="EN164" s="185"/>
      <c r="EO164" s="185"/>
      <c r="EP164" s="185"/>
      <c r="EQ164" s="185"/>
      <c r="ER164" s="185"/>
      <c r="ES164" s="185"/>
      <c r="ET164" s="185"/>
      <c r="EU164" s="185"/>
      <c r="EV164" s="185"/>
      <c r="EW164" s="185"/>
      <c r="EX164" s="185"/>
      <c r="EY164" s="185"/>
      <c r="EZ164" s="185"/>
      <c r="FA164" s="185"/>
      <c r="FB164" s="185"/>
      <c r="FC164" s="185"/>
    </row>
    <row r="165" spans="2:159">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c r="CT165" s="185"/>
      <c r="CU165" s="185"/>
      <c r="CV165" s="185"/>
      <c r="CW165" s="185"/>
      <c r="CX165" s="185"/>
      <c r="CY165" s="185"/>
      <c r="CZ165" s="185"/>
      <c r="DA165" s="185"/>
      <c r="DB165" s="185"/>
      <c r="DC165" s="185"/>
      <c r="DD165" s="185"/>
      <c r="DE165" s="185"/>
      <c r="DF165" s="185"/>
      <c r="DG165" s="185"/>
      <c r="DH165" s="185"/>
      <c r="DI165" s="185"/>
      <c r="DJ165" s="185"/>
      <c r="DK165" s="185"/>
      <c r="DL165" s="185"/>
      <c r="DM165" s="185"/>
      <c r="DN165" s="185"/>
      <c r="DO165" s="185"/>
      <c r="DP165" s="185"/>
      <c r="DQ165" s="185"/>
      <c r="DR165" s="185"/>
      <c r="DS165" s="185"/>
      <c r="DT165" s="185"/>
      <c r="DU165" s="185"/>
      <c r="DV165" s="185"/>
      <c r="DW165" s="185"/>
      <c r="DX165" s="185"/>
      <c r="DY165" s="185"/>
      <c r="DZ165" s="185"/>
      <c r="EA165" s="185"/>
      <c r="EB165" s="185"/>
      <c r="EC165" s="185"/>
      <c r="ED165" s="185"/>
      <c r="EE165" s="185"/>
      <c r="EF165" s="185"/>
      <c r="EG165" s="185"/>
      <c r="EH165" s="185"/>
      <c r="EI165" s="185"/>
      <c r="EJ165" s="185"/>
      <c r="EK165" s="185"/>
      <c r="EL165" s="185"/>
      <c r="EM165" s="185"/>
      <c r="EN165" s="185"/>
      <c r="EO165" s="185"/>
      <c r="EP165" s="185"/>
      <c r="EQ165" s="185"/>
      <c r="ER165" s="185"/>
      <c r="ES165" s="185"/>
      <c r="ET165" s="185"/>
      <c r="EU165" s="185"/>
      <c r="EV165" s="185"/>
      <c r="EW165" s="185"/>
      <c r="EX165" s="185"/>
      <c r="EY165" s="185"/>
      <c r="EZ165" s="185"/>
      <c r="FA165" s="185"/>
      <c r="FB165" s="185"/>
      <c r="FC165" s="185"/>
    </row>
    <row r="166" spans="2:159">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c r="CT166" s="185"/>
      <c r="CU166" s="185"/>
      <c r="CV166" s="185"/>
      <c r="CW166" s="185"/>
      <c r="CX166" s="185"/>
      <c r="CY166" s="185"/>
      <c r="CZ166" s="185"/>
      <c r="DA166" s="185"/>
      <c r="DB166" s="185"/>
      <c r="DC166" s="185"/>
      <c r="DD166" s="185"/>
      <c r="DE166" s="185"/>
      <c r="DF166" s="185"/>
      <c r="DG166" s="185"/>
      <c r="DH166" s="185"/>
      <c r="DI166" s="185"/>
      <c r="DJ166" s="185"/>
      <c r="DK166" s="185"/>
      <c r="DL166" s="185"/>
      <c r="DM166" s="185"/>
      <c r="DN166" s="185"/>
      <c r="DO166" s="185"/>
      <c r="DP166" s="185"/>
      <c r="DQ166" s="185"/>
      <c r="DR166" s="185"/>
      <c r="DS166" s="185"/>
      <c r="DT166" s="185"/>
      <c r="DU166" s="185"/>
      <c r="DV166" s="185"/>
      <c r="DW166" s="185"/>
      <c r="DX166" s="185"/>
      <c r="DY166" s="185"/>
      <c r="DZ166" s="185"/>
      <c r="EA166" s="185"/>
      <c r="EB166" s="185"/>
      <c r="EC166" s="185"/>
      <c r="ED166" s="185"/>
      <c r="EE166" s="185"/>
      <c r="EF166" s="185"/>
      <c r="EG166" s="185"/>
      <c r="EH166" s="185"/>
      <c r="EI166" s="185"/>
      <c r="EJ166" s="185"/>
      <c r="EK166" s="185"/>
      <c r="EL166" s="185"/>
      <c r="EM166" s="185"/>
      <c r="EN166" s="185"/>
      <c r="EO166" s="185"/>
      <c r="EP166" s="185"/>
      <c r="EQ166" s="185"/>
      <c r="ER166" s="185"/>
      <c r="ES166" s="185"/>
      <c r="ET166" s="185"/>
      <c r="EU166" s="185"/>
      <c r="EV166" s="185"/>
      <c r="EW166" s="185"/>
      <c r="EX166" s="185"/>
      <c r="EY166" s="185"/>
      <c r="EZ166" s="185"/>
      <c r="FA166" s="185"/>
      <c r="FB166" s="185"/>
      <c r="FC166" s="185"/>
    </row>
    <row r="167" spans="2:159">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c r="CT167" s="185"/>
      <c r="CU167" s="185"/>
      <c r="CV167" s="185"/>
      <c r="CW167" s="185"/>
      <c r="CX167" s="185"/>
      <c r="CY167" s="185"/>
      <c r="CZ167" s="185"/>
      <c r="DA167" s="185"/>
      <c r="DB167" s="185"/>
      <c r="DC167" s="185"/>
      <c r="DD167" s="185"/>
      <c r="DE167" s="185"/>
      <c r="DF167" s="185"/>
      <c r="DG167" s="185"/>
      <c r="DH167" s="185"/>
      <c r="DI167" s="185"/>
      <c r="DJ167" s="185"/>
      <c r="DK167" s="185"/>
      <c r="DL167" s="185"/>
      <c r="DM167" s="185"/>
      <c r="DN167" s="185"/>
      <c r="DO167" s="185"/>
      <c r="DP167" s="185"/>
      <c r="DQ167" s="185"/>
      <c r="DR167" s="185"/>
      <c r="DS167" s="185"/>
      <c r="DT167" s="185"/>
      <c r="DU167" s="185"/>
      <c r="DV167" s="185"/>
      <c r="DW167" s="185"/>
      <c r="DX167" s="185"/>
      <c r="DY167" s="185"/>
      <c r="DZ167" s="185"/>
      <c r="EA167" s="185"/>
      <c r="EB167" s="185"/>
      <c r="EC167" s="185"/>
      <c r="ED167" s="185"/>
      <c r="EE167" s="185"/>
      <c r="EF167" s="185"/>
      <c r="EG167" s="185"/>
      <c r="EH167" s="185"/>
      <c r="EI167" s="185"/>
      <c r="EJ167" s="185"/>
      <c r="EK167" s="185"/>
      <c r="EL167" s="185"/>
      <c r="EM167" s="185"/>
      <c r="EN167" s="185"/>
      <c r="EO167" s="185"/>
      <c r="EP167" s="185"/>
      <c r="EQ167" s="185"/>
      <c r="ER167" s="185"/>
      <c r="ES167" s="185"/>
      <c r="ET167" s="185"/>
      <c r="EU167" s="185"/>
      <c r="EV167" s="185"/>
      <c r="EW167" s="185"/>
      <c r="EX167" s="185"/>
      <c r="EY167" s="185"/>
      <c r="EZ167" s="185"/>
      <c r="FA167" s="185"/>
      <c r="FB167" s="185"/>
      <c r="FC167" s="185"/>
    </row>
    <row r="168" spans="2:159">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c r="CT168" s="185"/>
      <c r="CU168" s="185"/>
      <c r="CV168" s="185"/>
      <c r="CW168" s="185"/>
      <c r="CX168" s="185"/>
      <c r="CY168" s="185"/>
      <c r="CZ168" s="185"/>
      <c r="DA168" s="185"/>
      <c r="DB168" s="185"/>
      <c r="DC168" s="185"/>
      <c r="DD168" s="185"/>
      <c r="DE168" s="185"/>
      <c r="DF168" s="185"/>
      <c r="DG168" s="185"/>
      <c r="DH168" s="185"/>
      <c r="DI168" s="185"/>
      <c r="DJ168" s="185"/>
      <c r="DK168" s="185"/>
      <c r="DL168" s="185"/>
      <c r="DM168" s="185"/>
      <c r="DN168" s="185"/>
      <c r="DO168" s="185"/>
      <c r="DP168" s="185"/>
      <c r="DQ168" s="185"/>
      <c r="DR168" s="185"/>
      <c r="DS168" s="185"/>
      <c r="DT168" s="185"/>
      <c r="DU168" s="185"/>
      <c r="DV168" s="185"/>
      <c r="DW168" s="185"/>
      <c r="DX168" s="185"/>
      <c r="DY168" s="185"/>
      <c r="DZ168" s="185"/>
      <c r="EA168" s="185"/>
      <c r="EB168" s="185"/>
      <c r="EC168" s="185"/>
      <c r="ED168" s="185"/>
      <c r="EE168" s="185"/>
      <c r="EF168" s="185"/>
      <c r="EG168" s="185"/>
      <c r="EH168" s="185"/>
      <c r="EI168" s="185"/>
      <c r="EJ168" s="185"/>
      <c r="EK168" s="185"/>
      <c r="EL168" s="185"/>
      <c r="EM168" s="185"/>
      <c r="EN168" s="185"/>
      <c r="EO168" s="185"/>
      <c r="EP168" s="185"/>
      <c r="EQ168" s="185"/>
      <c r="ER168" s="185"/>
      <c r="ES168" s="185"/>
      <c r="ET168" s="185"/>
      <c r="EU168" s="185"/>
      <c r="EV168" s="185"/>
      <c r="EW168" s="185"/>
      <c r="EX168" s="185"/>
      <c r="EY168" s="185"/>
      <c r="EZ168" s="185"/>
      <c r="FA168" s="185"/>
      <c r="FB168" s="185"/>
      <c r="FC168" s="185"/>
    </row>
    <row r="169" spans="2:159">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c r="CT169" s="185"/>
      <c r="CU169" s="185"/>
      <c r="CV169" s="185"/>
      <c r="CW169" s="185"/>
      <c r="CX169" s="185"/>
      <c r="CY169" s="185"/>
      <c r="CZ169" s="185"/>
      <c r="DA169" s="185"/>
      <c r="DB169" s="185"/>
      <c r="DC169" s="185"/>
      <c r="DD169" s="185"/>
      <c r="DE169" s="185"/>
      <c r="DF169" s="185"/>
      <c r="DG169" s="185"/>
      <c r="DH169" s="185"/>
      <c r="DI169" s="185"/>
      <c r="DJ169" s="185"/>
      <c r="DK169" s="185"/>
      <c r="DL169" s="185"/>
      <c r="DM169" s="185"/>
      <c r="DN169" s="185"/>
      <c r="DO169" s="185"/>
      <c r="DP169" s="185"/>
      <c r="DQ169" s="185"/>
      <c r="DR169" s="185"/>
      <c r="DS169" s="185"/>
      <c r="DT169" s="185"/>
      <c r="DU169" s="185"/>
      <c r="DV169" s="185"/>
      <c r="DW169" s="185"/>
      <c r="DX169" s="185"/>
      <c r="DY169" s="185"/>
      <c r="DZ169" s="185"/>
      <c r="EA169" s="185"/>
      <c r="EB169" s="185"/>
      <c r="EC169" s="185"/>
      <c r="ED169" s="185"/>
      <c r="EE169" s="185"/>
      <c r="EF169" s="185"/>
      <c r="EG169" s="185"/>
      <c r="EH169" s="185"/>
      <c r="EI169" s="185"/>
      <c r="EJ169" s="185"/>
      <c r="EK169" s="185"/>
      <c r="EL169" s="185"/>
      <c r="EM169" s="185"/>
      <c r="EN169" s="185"/>
      <c r="EO169" s="185"/>
      <c r="EP169" s="185"/>
      <c r="EQ169" s="185"/>
      <c r="ER169" s="185"/>
      <c r="ES169" s="185"/>
      <c r="ET169" s="185"/>
      <c r="EU169" s="185"/>
      <c r="EV169" s="185"/>
      <c r="EW169" s="185"/>
      <c r="EX169" s="185"/>
      <c r="EY169" s="185"/>
      <c r="EZ169" s="185"/>
      <c r="FA169" s="185"/>
      <c r="FB169" s="185"/>
      <c r="FC169" s="185"/>
    </row>
    <row r="170" spans="2:159">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c r="CT170" s="185"/>
      <c r="CU170" s="185"/>
      <c r="CV170" s="185"/>
      <c r="CW170" s="185"/>
      <c r="CX170" s="185"/>
      <c r="CY170" s="185"/>
      <c r="CZ170" s="185"/>
      <c r="DA170" s="185"/>
      <c r="DB170" s="185"/>
      <c r="DC170" s="185"/>
      <c r="DD170" s="185"/>
      <c r="DE170" s="185"/>
      <c r="DF170" s="185"/>
      <c r="DG170" s="185"/>
      <c r="DH170" s="185"/>
      <c r="DI170" s="185"/>
      <c r="DJ170" s="185"/>
      <c r="DK170" s="185"/>
      <c r="DL170" s="185"/>
      <c r="DM170" s="185"/>
      <c r="DN170" s="185"/>
      <c r="DO170" s="185"/>
      <c r="DP170" s="185"/>
      <c r="DQ170" s="185"/>
      <c r="DR170" s="185"/>
      <c r="DS170" s="185"/>
      <c r="DT170" s="185"/>
      <c r="DU170" s="185"/>
      <c r="DV170" s="185"/>
      <c r="DW170" s="185"/>
      <c r="DX170" s="185"/>
      <c r="DY170" s="185"/>
      <c r="DZ170" s="185"/>
      <c r="EA170" s="185"/>
      <c r="EB170" s="185"/>
      <c r="EC170" s="185"/>
      <c r="ED170" s="185"/>
      <c r="EE170" s="185"/>
      <c r="EF170" s="185"/>
      <c r="EG170" s="185"/>
      <c r="EH170" s="185"/>
      <c r="EI170" s="185"/>
      <c r="EJ170" s="185"/>
      <c r="EK170" s="185"/>
      <c r="EL170" s="185"/>
      <c r="EM170" s="185"/>
      <c r="EN170" s="185"/>
      <c r="EO170" s="185"/>
      <c r="EP170" s="185"/>
      <c r="EQ170" s="185"/>
      <c r="ER170" s="185"/>
      <c r="ES170" s="185"/>
      <c r="ET170" s="185"/>
      <c r="EU170" s="185"/>
      <c r="EV170" s="185"/>
      <c r="EW170" s="185"/>
      <c r="EX170" s="185"/>
      <c r="EY170" s="185"/>
      <c r="EZ170" s="185"/>
      <c r="FA170" s="185"/>
      <c r="FB170" s="185"/>
      <c r="FC170" s="185"/>
    </row>
    <row r="171" spans="2:159">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c r="CT171" s="185"/>
      <c r="CU171" s="185"/>
      <c r="CV171" s="185"/>
      <c r="CW171" s="185"/>
      <c r="CX171" s="185"/>
      <c r="CY171" s="185"/>
      <c r="CZ171" s="185"/>
      <c r="DA171" s="185"/>
      <c r="DB171" s="185"/>
      <c r="DC171" s="185"/>
      <c r="DD171" s="185"/>
      <c r="DE171" s="185"/>
      <c r="DF171" s="185"/>
      <c r="DG171" s="185"/>
      <c r="DH171" s="185"/>
      <c r="DI171" s="185"/>
      <c r="DJ171" s="185"/>
      <c r="DK171" s="185"/>
      <c r="DL171" s="185"/>
      <c r="DM171" s="185"/>
      <c r="DN171" s="185"/>
      <c r="DO171" s="185"/>
      <c r="DP171" s="185"/>
      <c r="DQ171" s="185"/>
      <c r="DR171" s="185"/>
      <c r="DS171" s="185"/>
      <c r="DT171" s="185"/>
      <c r="DU171" s="185"/>
      <c r="DV171" s="185"/>
      <c r="DW171" s="185"/>
      <c r="DX171" s="185"/>
      <c r="DY171" s="185"/>
      <c r="DZ171" s="185"/>
      <c r="EA171" s="185"/>
      <c r="EB171" s="185"/>
      <c r="EC171" s="185"/>
      <c r="ED171" s="185"/>
      <c r="EE171" s="185"/>
      <c r="EF171" s="185"/>
      <c r="EG171" s="185"/>
      <c r="EH171" s="185"/>
      <c r="EI171" s="185"/>
      <c r="EJ171" s="185"/>
      <c r="EK171" s="185"/>
      <c r="EL171" s="185"/>
      <c r="EM171" s="185"/>
      <c r="EN171" s="185"/>
      <c r="EO171" s="185"/>
      <c r="EP171" s="185"/>
      <c r="EQ171" s="185"/>
      <c r="ER171" s="185"/>
      <c r="ES171" s="185"/>
      <c r="ET171" s="185"/>
      <c r="EU171" s="185"/>
      <c r="EV171" s="185"/>
      <c r="EW171" s="185"/>
      <c r="EX171" s="185"/>
      <c r="EY171" s="185"/>
      <c r="EZ171" s="185"/>
      <c r="FA171" s="185"/>
      <c r="FB171" s="185"/>
      <c r="FC171" s="185"/>
    </row>
    <row r="172" spans="2:159">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c r="CT172" s="185"/>
      <c r="CU172" s="185"/>
      <c r="CV172" s="185"/>
      <c r="CW172" s="185"/>
      <c r="CX172" s="185"/>
      <c r="CY172" s="185"/>
      <c r="CZ172" s="185"/>
      <c r="DA172" s="185"/>
      <c r="DB172" s="185"/>
      <c r="DC172" s="185"/>
      <c r="DD172" s="185"/>
      <c r="DE172" s="185"/>
      <c r="DF172" s="185"/>
      <c r="DG172" s="185"/>
      <c r="DH172" s="185"/>
      <c r="DI172" s="185"/>
      <c r="DJ172" s="185"/>
      <c r="DK172" s="185"/>
      <c r="DL172" s="185"/>
      <c r="DM172" s="185"/>
      <c r="DN172" s="185"/>
      <c r="DO172" s="185"/>
      <c r="DP172" s="185"/>
      <c r="DQ172" s="185"/>
      <c r="DR172" s="185"/>
      <c r="DS172" s="185"/>
      <c r="DT172" s="185"/>
      <c r="DU172" s="185"/>
      <c r="DV172" s="185"/>
      <c r="DW172" s="185"/>
      <c r="DX172" s="185"/>
      <c r="DY172" s="185"/>
      <c r="DZ172" s="185"/>
      <c r="EA172" s="185"/>
      <c r="EB172" s="185"/>
      <c r="EC172" s="185"/>
      <c r="ED172" s="185"/>
      <c r="EE172" s="185"/>
      <c r="EF172" s="185"/>
      <c r="EG172" s="185"/>
      <c r="EH172" s="185"/>
      <c r="EI172" s="185"/>
      <c r="EJ172" s="185"/>
      <c r="EK172" s="185"/>
      <c r="EL172" s="185"/>
      <c r="EM172" s="185"/>
      <c r="EN172" s="185"/>
      <c r="EO172" s="185"/>
      <c r="EP172" s="185"/>
      <c r="EQ172" s="185"/>
      <c r="ER172" s="185"/>
      <c r="ES172" s="185"/>
      <c r="ET172" s="185"/>
      <c r="EU172" s="185"/>
      <c r="EV172" s="185"/>
      <c r="EW172" s="185"/>
      <c r="EX172" s="185"/>
      <c r="EY172" s="185"/>
      <c r="EZ172" s="185"/>
      <c r="FA172" s="185"/>
      <c r="FB172" s="185"/>
      <c r="FC172" s="185"/>
    </row>
    <row r="173" spans="2:159">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c r="CT173" s="185"/>
      <c r="CU173" s="185"/>
      <c r="CV173" s="185"/>
      <c r="CW173" s="185"/>
      <c r="CX173" s="185"/>
      <c r="CY173" s="185"/>
      <c r="CZ173" s="185"/>
      <c r="DA173" s="185"/>
      <c r="DB173" s="185"/>
      <c r="DC173" s="185"/>
      <c r="DD173" s="185"/>
      <c r="DE173" s="185"/>
      <c r="DF173" s="185"/>
      <c r="DG173" s="185"/>
      <c r="DH173" s="185"/>
      <c r="DI173" s="185"/>
      <c r="DJ173" s="185"/>
      <c r="DK173" s="185"/>
      <c r="DL173" s="185"/>
      <c r="DM173" s="185"/>
      <c r="DN173" s="185"/>
      <c r="DO173" s="185"/>
      <c r="DP173" s="185"/>
      <c r="DQ173" s="185"/>
      <c r="DR173" s="185"/>
      <c r="DS173" s="185"/>
      <c r="DT173" s="185"/>
      <c r="DU173" s="185"/>
      <c r="DV173" s="185"/>
      <c r="DW173" s="185"/>
      <c r="DX173" s="185"/>
      <c r="DY173" s="185"/>
      <c r="DZ173" s="185"/>
      <c r="EA173" s="185"/>
      <c r="EB173" s="185"/>
      <c r="EC173" s="185"/>
      <c r="ED173" s="185"/>
      <c r="EE173" s="185"/>
      <c r="EF173" s="185"/>
      <c r="EG173" s="185"/>
      <c r="EH173" s="185"/>
      <c r="EI173" s="185"/>
      <c r="EJ173" s="185"/>
      <c r="EK173" s="185"/>
      <c r="EL173" s="185"/>
      <c r="EM173" s="185"/>
      <c r="EN173" s="185"/>
      <c r="EO173" s="185"/>
      <c r="EP173" s="185"/>
      <c r="EQ173" s="185"/>
      <c r="ER173" s="185"/>
      <c r="ES173" s="185"/>
      <c r="ET173" s="185"/>
      <c r="EU173" s="185"/>
      <c r="EV173" s="185"/>
      <c r="EW173" s="185"/>
      <c r="EX173" s="185"/>
      <c r="EY173" s="185"/>
      <c r="EZ173" s="185"/>
      <c r="FA173" s="185"/>
      <c r="FB173" s="185"/>
      <c r="FC173" s="185"/>
    </row>
    <row r="174" spans="2:159">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c r="CT174" s="185"/>
      <c r="CU174" s="185"/>
      <c r="CV174" s="185"/>
      <c r="CW174" s="185"/>
      <c r="CX174" s="185"/>
      <c r="CY174" s="185"/>
      <c r="CZ174" s="185"/>
      <c r="DA174" s="185"/>
      <c r="DB174" s="185"/>
      <c r="DC174" s="185"/>
      <c r="DD174" s="185"/>
      <c r="DE174" s="185"/>
      <c r="DF174" s="185"/>
      <c r="DG174" s="185"/>
      <c r="DH174" s="185"/>
      <c r="DI174" s="185"/>
      <c r="DJ174" s="185"/>
      <c r="DK174" s="185"/>
      <c r="DL174" s="185"/>
      <c r="DM174" s="185"/>
      <c r="DN174" s="185"/>
      <c r="DO174" s="185"/>
      <c r="DP174" s="185"/>
      <c r="DQ174" s="185"/>
      <c r="DR174" s="185"/>
      <c r="DS174" s="185"/>
      <c r="DT174" s="185"/>
      <c r="DU174" s="185"/>
      <c r="DV174" s="185"/>
      <c r="DW174" s="185"/>
      <c r="DX174" s="185"/>
      <c r="DY174" s="185"/>
      <c r="DZ174" s="185"/>
      <c r="EA174" s="185"/>
      <c r="EB174" s="185"/>
      <c r="EC174" s="185"/>
      <c r="ED174" s="185"/>
      <c r="EE174" s="185"/>
      <c r="EF174" s="185"/>
      <c r="EG174" s="185"/>
      <c r="EH174" s="185"/>
      <c r="EI174" s="185"/>
      <c r="EJ174" s="185"/>
      <c r="EK174" s="185"/>
      <c r="EL174" s="185"/>
      <c r="EM174" s="185"/>
      <c r="EN174" s="185"/>
      <c r="EO174" s="185"/>
      <c r="EP174" s="185"/>
      <c r="EQ174" s="185"/>
      <c r="ER174" s="185"/>
      <c r="ES174" s="185"/>
      <c r="ET174" s="185"/>
      <c r="EU174" s="185"/>
      <c r="EV174" s="185"/>
      <c r="EW174" s="185"/>
      <c r="EX174" s="185"/>
      <c r="EY174" s="185"/>
      <c r="EZ174" s="185"/>
      <c r="FA174" s="185"/>
      <c r="FB174" s="185"/>
      <c r="FC174" s="185"/>
    </row>
    <row r="175" spans="2:159">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c r="CT175" s="185"/>
      <c r="CU175" s="185"/>
      <c r="CV175" s="185"/>
      <c r="CW175" s="185"/>
      <c r="CX175" s="185"/>
      <c r="CY175" s="185"/>
      <c r="CZ175" s="185"/>
      <c r="DA175" s="185"/>
      <c r="DB175" s="185"/>
      <c r="DC175" s="185"/>
      <c r="DD175" s="185"/>
      <c r="DE175" s="185"/>
      <c r="DF175" s="185"/>
      <c r="DG175" s="185"/>
      <c r="DH175" s="185"/>
      <c r="DI175" s="185"/>
      <c r="DJ175" s="185"/>
      <c r="DK175" s="185"/>
      <c r="DL175" s="185"/>
      <c r="DM175" s="185"/>
      <c r="DN175" s="185"/>
      <c r="DO175" s="185"/>
      <c r="DP175" s="185"/>
      <c r="DQ175" s="185"/>
      <c r="DR175" s="185"/>
      <c r="DS175" s="185"/>
      <c r="DT175" s="185"/>
      <c r="DU175" s="185"/>
      <c r="DV175" s="185"/>
      <c r="DW175" s="185"/>
      <c r="DX175" s="185"/>
      <c r="DY175" s="185"/>
      <c r="DZ175" s="185"/>
      <c r="EA175" s="185"/>
      <c r="EB175" s="185"/>
      <c r="EC175" s="185"/>
      <c r="ED175" s="185"/>
      <c r="EE175" s="185"/>
      <c r="EF175" s="185"/>
      <c r="EG175" s="185"/>
      <c r="EH175" s="185"/>
      <c r="EI175" s="185"/>
      <c r="EJ175" s="185"/>
      <c r="EK175" s="185"/>
      <c r="EL175" s="185"/>
      <c r="EM175" s="185"/>
      <c r="EN175" s="185"/>
      <c r="EO175" s="185"/>
      <c r="EP175" s="185"/>
      <c r="EQ175" s="185"/>
      <c r="ER175" s="185"/>
      <c r="ES175" s="185"/>
      <c r="ET175" s="185"/>
      <c r="EU175" s="185"/>
      <c r="EV175" s="185"/>
      <c r="EW175" s="185"/>
      <c r="EX175" s="185"/>
      <c r="EY175" s="185"/>
      <c r="EZ175" s="185"/>
      <c r="FA175" s="185"/>
      <c r="FB175" s="185"/>
      <c r="FC175" s="185"/>
    </row>
    <row r="176" spans="2:159">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c r="CT176" s="185"/>
      <c r="CU176" s="185"/>
      <c r="CV176" s="185"/>
      <c r="CW176" s="185"/>
      <c r="CX176" s="185"/>
      <c r="CY176" s="185"/>
      <c r="CZ176" s="185"/>
      <c r="DA176" s="185"/>
      <c r="DB176" s="185"/>
      <c r="DC176" s="185"/>
      <c r="DD176" s="185"/>
      <c r="DE176" s="185"/>
      <c r="DF176" s="185"/>
      <c r="DG176" s="185"/>
      <c r="DH176" s="185"/>
      <c r="DI176" s="185"/>
      <c r="DJ176" s="185"/>
      <c r="DK176" s="185"/>
      <c r="DL176" s="185"/>
      <c r="DM176" s="185"/>
      <c r="DN176" s="185"/>
      <c r="DO176" s="185"/>
      <c r="DP176" s="185"/>
      <c r="DQ176" s="185"/>
      <c r="DR176" s="185"/>
      <c r="DS176" s="185"/>
      <c r="DT176" s="185"/>
      <c r="DU176" s="185"/>
      <c r="DV176" s="185"/>
      <c r="DW176" s="185"/>
      <c r="DX176" s="185"/>
      <c r="DY176" s="185"/>
      <c r="DZ176" s="185"/>
      <c r="EA176" s="185"/>
      <c r="EB176" s="185"/>
      <c r="EC176" s="185"/>
      <c r="ED176" s="185"/>
      <c r="EE176" s="185"/>
      <c r="EF176" s="185"/>
      <c r="EG176" s="185"/>
      <c r="EH176" s="185"/>
      <c r="EI176" s="185"/>
      <c r="EJ176" s="185"/>
      <c r="EK176" s="185"/>
      <c r="EL176" s="185"/>
      <c r="EM176" s="185"/>
      <c r="EN176" s="185"/>
      <c r="EO176" s="185"/>
      <c r="EP176" s="185"/>
      <c r="EQ176" s="185"/>
      <c r="ER176" s="185"/>
      <c r="ES176" s="185"/>
      <c r="ET176" s="185"/>
      <c r="EU176" s="185"/>
      <c r="EV176" s="185"/>
      <c r="EW176" s="185"/>
      <c r="EX176" s="185"/>
      <c r="EY176" s="185"/>
      <c r="EZ176" s="185"/>
      <c r="FA176" s="185"/>
      <c r="FB176" s="185"/>
      <c r="FC176" s="185"/>
    </row>
    <row r="177" spans="2:159">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c r="CT177" s="185"/>
      <c r="CU177" s="185"/>
      <c r="CV177" s="185"/>
      <c r="CW177" s="185"/>
      <c r="CX177" s="185"/>
      <c r="CY177" s="185"/>
      <c r="CZ177" s="185"/>
      <c r="DA177" s="185"/>
      <c r="DB177" s="185"/>
      <c r="DC177" s="185"/>
      <c r="DD177" s="185"/>
      <c r="DE177" s="185"/>
      <c r="DF177" s="185"/>
      <c r="DG177" s="185"/>
      <c r="DH177" s="185"/>
      <c r="DI177" s="185"/>
      <c r="DJ177" s="185"/>
      <c r="DK177" s="185"/>
      <c r="DL177" s="185"/>
      <c r="DM177" s="185"/>
      <c r="DN177" s="185"/>
      <c r="DO177" s="185"/>
      <c r="DP177" s="185"/>
      <c r="DQ177" s="185"/>
      <c r="DR177" s="185"/>
      <c r="DS177" s="185"/>
      <c r="DT177" s="185"/>
      <c r="DU177" s="185"/>
      <c r="DV177" s="185"/>
      <c r="DW177" s="185"/>
      <c r="DX177" s="185"/>
      <c r="DY177" s="185"/>
      <c r="DZ177" s="185"/>
      <c r="EA177" s="185"/>
      <c r="EB177" s="185"/>
      <c r="EC177" s="185"/>
      <c r="ED177" s="185"/>
      <c r="EE177" s="185"/>
      <c r="EF177" s="185"/>
      <c r="EG177" s="185"/>
      <c r="EH177" s="185"/>
      <c r="EI177" s="185"/>
      <c r="EJ177" s="185"/>
      <c r="EK177" s="185"/>
      <c r="EL177" s="185"/>
      <c r="EM177" s="185"/>
      <c r="EN177" s="185"/>
      <c r="EO177" s="185"/>
      <c r="EP177" s="185"/>
      <c r="EQ177" s="185"/>
      <c r="ER177" s="185"/>
      <c r="ES177" s="185"/>
      <c r="ET177" s="185"/>
      <c r="EU177" s="185"/>
      <c r="EV177" s="185"/>
      <c r="EW177" s="185"/>
      <c r="EX177" s="185"/>
      <c r="EY177" s="185"/>
      <c r="EZ177" s="185"/>
      <c r="FA177" s="185"/>
      <c r="FB177" s="185"/>
      <c r="FC177" s="185"/>
    </row>
    <row r="178" spans="2:159">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c r="CT178" s="185"/>
      <c r="CU178" s="185"/>
      <c r="CV178" s="185"/>
      <c r="CW178" s="185"/>
      <c r="CX178" s="185"/>
      <c r="CY178" s="185"/>
      <c r="CZ178" s="185"/>
      <c r="DA178" s="185"/>
      <c r="DB178" s="185"/>
      <c r="DC178" s="185"/>
      <c r="DD178" s="185"/>
      <c r="DE178" s="185"/>
      <c r="DF178" s="185"/>
      <c r="DG178" s="185"/>
      <c r="DH178" s="185"/>
      <c r="DI178" s="185"/>
      <c r="DJ178" s="185"/>
      <c r="DK178" s="185"/>
      <c r="DL178" s="185"/>
      <c r="DM178" s="185"/>
      <c r="DN178" s="185"/>
      <c r="DO178" s="185"/>
      <c r="DP178" s="185"/>
      <c r="DQ178" s="185"/>
      <c r="DR178" s="185"/>
      <c r="DS178" s="185"/>
      <c r="DT178" s="185"/>
      <c r="DU178" s="185"/>
      <c r="DV178" s="185"/>
      <c r="DW178" s="185"/>
      <c r="DX178" s="185"/>
      <c r="DY178" s="185"/>
      <c r="DZ178" s="185"/>
      <c r="EA178" s="185"/>
      <c r="EB178" s="185"/>
      <c r="EC178" s="185"/>
      <c r="ED178" s="185"/>
      <c r="EE178" s="185"/>
      <c r="EF178" s="185"/>
      <c r="EG178" s="185"/>
      <c r="EH178" s="185"/>
      <c r="EI178" s="185"/>
      <c r="EJ178" s="185"/>
      <c r="EK178" s="185"/>
      <c r="EL178" s="185"/>
      <c r="EM178" s="185"/>
      <c r="EN178" s="185"/>
      <c r="EO178" s="185"/>
      <c r="EP178" s="185"/>
      <c r="EQ178" s="185"/>
      <c r="ER178" s="185"/>
      <c r="ES178" s="185"/>
      <c r="ET178" s="185"/>
      <c r="EU178" s="185"/>
      <c r="EV178" s="185"/>
      <c r="EW178" s="185"/>
      <c r="EX178" s="185"/>
      <c r="EY178" s="185"/>
      <c r="EZ178" s="185"/>
      <c r="FA178" s="185"/>
      <c r="FB178" s="185"/>
      <c r="FC178" s="185"/>
    </row>
    <row r="179" spans="2:159">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c r="CT179" s="185"/>
      <c r="CU179" s="185"/>
      <c r="CV179" s="185"/>
      <c r="CW179" s="185"/>
      <c r="CX179" s="185"/>
      <c r="CY179" s="185"/>
      <c r="CZ179" s="185"/>
      <c r="DA179" s="185"/>
      <c r="DB179" s="185"/>
      <c r="DC179" s="185"/>
      <c r="DD179" s="185"/>
      <c r="DE179" s="185"/>
      <c r="DF179" s="185"/>
      <c r="DG179" s="185"/>
      <c r="DH179" s="185"/>
      <c r="DI179" s="185"/>
      <c r="DJ179" s="185"/>
      <c r="DK179" s="185"/>
      <c r="DL179" s="185"/>
      <c r="DM179" s="185"/>
      <c r="DN179" s="185"/>
      <c r="DO179" s="185"/>
      <c r="DP179" s="185"/>
      <c r="DQ179" s="185"/>
      <c r="DR179" s="185"/>
      <c r="DS179" s="185"/>
      <c r="DT179" s="185"/>
      <c r="DU179" s="185"/>
      <c r="DV179" s="185"/>
      <c r="DW179" s="185"/>
      <c r="DX179" s="185"/>
      <c r="DY179" s="185"/>
      <c r="DZ179" s="185"/>
      <c r="EA179" s="185"/>
      <c r="EB179" s="185"/>
      <c r="EC179" s="185"/>
      <c r="ED179" s="185"/>
      <c r="EE179" s="185"/>
      <c r="EF179" s="185"/>
      <c r="EG179" s="185"/>
      <c r="EH179" s="185"/>
      <c r="EI179" s="185"/>
      <c r="EJ179" s="185"/>
      <c r="EK179" s="185"/>
      <c r="EL179" s="185"/>
      <c r="EM179" s="185"/>
      <c r="EN179" s="185"/>
      <c r="EO179" s="185"/>
      <c r="EP179" s="185"/>
      <c r="EQ179" s="185"/>
      <c r="ER179" s="185"/>
      <c r="ES179" s="185"/>
      <c r="ET179" s="185"/>
      <c r="EU179" s="185"/>
      <c r="EV179" s="185"/>
      <c r="EW179" s="185"/>
      <c r="EX179" s="185"/>
      <c r="EY179" s="185"/>
      <c r="EZ179" s="185"/>
      <c r="FA179" s="185"/>
      <c r="FB179" s="185"/>
      <c r="FC179" s="185"/>
    </row>
    <row r="180" spans="2:159">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c r="CT180" s="185"/>
      <c r="CU180" s="185"/>
      <c r="CV180" s="185"/>
      <c r="CW180" s="185"/>
      <c r="CX180" s="185"/>
      <c r="CY180" s="185"/>
      <c r="CZ180" s="185"/>
      <c r="DA180" s="185"/>
      <c r="DB180" s="185"/>
      <c r="DC180" s="185"/>
      <c r="DD180" s="185"/>
      <c r="DE180" s="185"/>
      <c r="DF180" s="185"/>
      <c r="DG180" s="185"/>
      <c r="DH180" s="185"/>
      <c r="DI180" s="185"/>
      <c r="DJ180" s="185"/>
      <c r="DK180" s="185"/>
      <c r="DL180" s="185"/>
      <c r="DM180" s="185"/>
      <c r="DN180" s="185"/>
      <c r="DO180" s="185"/>
      <c r="DP180" s="185"/>
      <c r="DQ180" s="185"/>
      <c r="DR180" s="185"/>
      <c r="DS180" s="185"/>
      <c r="DT180" s="185"/>
      <c r="DU180" s="185"/>
      <c r="DV180" s="185"/>
      <c r="DW180" s="185"/>
      <c r="DX180" s="185"/>
      <c r="DY180" s="185"/>
      <c r="DZ180" s="185"/>
      <c r="EA180" s="185"/>
      <c r="EB180" s="185"/>
      <c r="EC180" s="185"/>
      <c r="ED180" s="185"/>
      <c r="EE180" s="185"/>
      <c r="EF180" s="185"/>
      <c r="EG180" s="185"/>
      <c r="EH180" s="185"/>
      <c r="EI180" s="185"/>
      <c r="EJ180" s="185"/>
      <c r="EK180" s="185"/>
      <c r="EL180" s="185"/>
      <c r="EM180" s="185"/>
      <c r="EN180" s="185"/>
      <c r="EO180" s="185"/>
      <c r="EP180" s="185"/>
      <c r="EQ180" s="185"/>
      <c r="ER180" s="185"/>
      <c r="ES180" s="185"/>
      <c r="ET180" s="185"/>
      <c r="EU180" s="185"/>
      <c r="EV180" s="185"/>
      <c r="EW180" s="185"/>
      <c r="EX180" s="185"/>
      <c r="EY180" s="185"/>
      <c r="EZ180" s="185"/>
      <c r="FA180" s="185"/>
      <c r="FB180" s="185"/>
      <c r="FC180" s="185"/>
    </row>
    <row r="181" spans="2:159">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c r="CT181" s="185"/>
      <c r="CU181" s="185"/>
      <c r="CV181" s="185"/>
      <c r="CW181" s="185"/>
      <c r="CX181" s="185"/>
      <c r="CY181" s="185"/>
      <c r="CZ181" s="185"/>
      <c r="DA181" s="185"/>
      <c r="DB181" s="185"/>
      <c r="DC181" s="185"/>
      <c r="DD181" s="185"/>
      <c r="DE181" s="185"/>
      <c r="DF181" s="185"/>
      <c r="DG181" s="185"/>
      <c r="DH181" s="185"/>
      <c r="DI181" s="185"/>
      <c r="DJ181" s="185"/>
      <c r="DK181" s="185"/>
      <c r="DL181" s="185"/>
      <c r="DM181" s="185"/>
      <c r="DN181" s="185"/>
      <c r="DO181" s="185"/>
      <c r="DP181" s="185"/>
      <c r="DQ181" s="185"/>
      <c r="DR181" s="185"/>
      <c r="DS181" s="185"/>
      <c r="DT181" s="185"/>
      <c r="DU181" s="185"/>
      <c r="DV181" s="185"/>
      <c r="DW181" s="185"/>
      <c r="DX181" s="185"/>
      <c r="DY181" s="185"/>
      <c r="DZ181" s="185"/>
      <c r="EA181" s="185"/>
      <c r="EB181" s="185"/>
      <c r="EC181" s="185"/>
      <c r="ED181" s="185"/>
      <c r="EE181" s="185"/>
      <c r="EF181" s="185"/>
      <c r="EG181" s="185"/>
      <c r="EH181" s="185"/>
      <c r="EI181" s="185"/>
      <c r="EJ181" s="185"/>
      <c r="EK181" s="185"/>
      <c r="EL181" s="185"/>
      <c r="EM181" s="185"/>
      <c r="EN181" s="185"/>
      <c r="EO181" s="185"/>
      <c r="EP181" s="185"/>
      <c r="EQ181" s="185"/>
      <c r="ER181" s="185"/>
      <c r="ES181" s="185"/>
      <c r="ET181" s="185"/>
      <c r="EU181" s="185"/>
      <c r="EV181" s="185"/>
      <c r="EW181" s="185"/>
      <c r="EX181" s="185"/>
      <c r="EY181" s="185"/>
      <c r="EZ181" s="185"/>
      <c r="FA181" s="185"/>
      <c r="FB181" s="185"/>
      <c r="FC181" s="185"/>
    </row>
    <row r="182" spans="2:159">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c r="CT182" s="185"/>
      <c r="CU182" s="185"/>
      <c r="CV182" s="185"/>
      <c r="CW182" s="185"/>
      <c r="CX182" s="185"/>
      <c r="CY182" s="185"/>
      <c r="CZ182" s="185"/>
      <c r="DA182" s="185"/>
      <c r="DB182" s="185"/>
      <c r="DC182" s="185"/>
      <c r="DD182" s="185"/>
      <c r="DE182" s="185"/>
      <c r="DF182" s="185"/>
      <c r="DG182" s="185"/>
      <c r="DH182" s="185"/>
      <c r="DI182" s="185"/>
      <c r="DJ182" s="185"/>
      <c r="DK182" s="185"/>
      <c r="DL182" s="185"/>
      <c r="DM182" s="185"/>
      <c r="DN182" s="185"/>
      <c r="DO182" s="185"/>
      <c r="DP182" s="185"/>
      <c r="DQ182" s="185"/>
      <c r="DR182" s="185"/>
      <c r="DS182" s="185"/>
      <c r="DT182" s="185"/>
      <c r="DU182" s="185"/>
      <c r="DV182" s="185"/>
      <c r="DW182" s="185"/>
      <c r="DX182" s="185"/>
      <c r="DY182" s="185"/>
      <c r="DZ182" s="185"/>
      <c r="EA182" s="185"/>
      <c r="EB182" s="185"/>
      <c r="EC182" s="185"/>
      <c r="ED182" s="185"/>
      <c r="EE182" s="185"/>
      <c r="EF182" s="185"/>
      <c r="EG182" s="185"/>
      <c r="EH182" s="185"/>
      <c r="EI182" s="185"/>
      <c r="EJ182" s="185"/>
      <c r="EK182" s="185"/>
      <c r="EL182" s="185"/>
      <c r="EM182" s="185"/>
      <c r="EN182" s="185"/>
      <c r="EO182" s="185"/>
      <c r="EP182" s="185"/>
      <c r="EQ182" s="185"/>
      <c r="ER182" s="185"/>
      <c r="ES182" s="185"/>
      <c r="ET182" s="185"/>
      <c r="EU182" s="185"/>
      <c r="EV182" s="185"/>
      <c r="EW182" s="185"/>
      <c r="EX182" s="185"/>
      <c r="EY182" s="185"/>
      <c r="EZ182" s="185"/>
      <c r="FA182" s="185"/>
      <c r="FB182" s="185"/>
      <c r="FC182" s="185"/>
    </row>
    <row r="183" spans="2:159">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c r="CT183" s="185"/>
      <c r="CU183" s="185"/>
      <c r="CV183" s="185"/>
      <c r="CW183" s="185"/>
      <c r="CX183" s="185"/>
      <c r="CY183" s="185"/>
      <c r="CZ183" s="185"/>
      <c r="DA183" s="185"/>
      <c r="DB183" s="185"/>
      <c r="DC183" s="185"/>
      <c r="DD183" s="185"/>
      <c r="DE183" s="185"/>
      <c r="DF183" s="185"/>
      <c r="DG183" s="185"/>
      <c r="DH183" s="185"/>
      <c r="DI183" s="185"/>
      <c r="DJ183" s="185"/>
      <c r="DK183" s="185"/>
      <c r="DL183" s="185"/>
      <c r="DM183" s="185"/>
      <c r="DN183" s="185"/>
      <c r="DO183" s="185"/>
      <c r="DP183" s="185"/>
      <c r="DQ183" s="185"/>
      <c r="DR183" s="185"/>
      <c r="DS183" s="185"/>
      <c r="DT183" s="185"/>
      <c r="DU183" s="185"/>
      <c r="DV183" s="185"/>
      <c r="DW183" s="185"/>
      <c r="DX183" s="185"/>
      <c r="DY183" s="185"/>
      <c r="DZ183" s="185"/>
      <c r="EA183" s="185"/>
      <c r="EB183" s="185"/>
      <c r="EC183" s="185"/>
      <c r="ED183" s="185"/>
      <c r="EE183" s="185"/>
      <c r="EF183" s="185"/>
      <c r="EG183" s="185"/>
      <c r="EH183" s="185"/>
      <c r="EI183" s="185"/>
      <c r="EJ183" s="185"/>
      <c r="EK183" s="185"/>
      <c r="EL183" s="185"/>
      <c r="EM183" s="185"/>
      <c r="EN183" s="185"/>
      <c r="EO183" s="185"/>
      <c r="EP183" s="185"/>
      <c r="EQ183" s="185"/>
      <c r="ER183" s="185"/>
      <c r="ES183" s="185"/>
      <c r="ET183" s="185"/>
      <c r="EU183" s="185"/>
      <c r="EV183" s="185"/>
      <c r="EW183" s="185"/>
      <c r="EX183" s="185"/>
      <c r="EY183" s="185"/>
      <c r="EZ183" s="185"/>
      <c r="FA183" s="185"/>
      <c r="FB183" s="185"/>
      <c r="FC183" s="185"/>
    </row>
    <row r="184" spans="2:159">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c r="CT184" s="185"/>
      <c r="CU184" s="185"/>
      <c r="CV184" s="185"/>
      <c r="CW184" s="185"/>
      <c r="CX184" s="185"/>
      <c r="CY184" s="185"/>
      <c r="CZ184" s="185"/>
      <c r="DA184" s="185"/>
      <c r="DB184" s="185"/>
      <c r="DC184" s="185"/>
      <c r="DD184" s="185"/>
      <c r="DE184" s="185"/>
      <c r="DF184" s="185"/>
      <c r="DG184" s="185"/>
      <c r="DH184" s="185"/>
      <c r="DI184" s="185"/>
      <c r="DJ184" s="185"/>
      <c r="DK184" s="185"/>
      <c r="DL184" s="185"/>
      <c r="DM184" s="185"/>
      <c r="DN184" s="185"/>
      <c r="DO184" s="185"/>
      <c r="DP184" s="185"/>
      <c r="DQ184" s="185"/>
      <c r="DR184" s="185"/>
      <c r="DS184" s="185"/>
      <c r="DT184" s="185"/>
      <c r="DU184" s="185"/>
      <c r="DV184" s="185"/>
      <c r="DW184" s="185"/>
      <c r="DX184" s="185"/>
      <c r="DY184" s="185"/>
      <c r="DZ184" s="185"/>
      <c r="EA184" s="185"/>
      <c r="EB184" s="185"/>
      <c r="EC184" s="185"/>
      <c r="ED184" s="185"/>
      <c r="EE184" s="185"/>
      <c r="EF184" s="185"/>
      <c r="EG184" s="185"/>
      <c r="EH184" s="185"/>
      <c r="EI184" s="185"/>
      <c r="EJ184" s="185"/>
      <c r="EK184" s="185"/>
      <c r="EL184" s="185"/>
      <c r="EM184" s="185"/>
      <c r="EN184" s="185"/>
      <c r="EO184" s="185"/>
      <c r="EP184" s="185"/>
      <c r="EQ184" s="185"/>
      <c r="ER184" s="185"/>
      <c r="ES184" s="185"/>
      <c r="ET184" s="185"/>
      <c r="EU184" s="185"/>
      <c r="EV184" s="185"/>
      <c r="EW184" s="185"/>
      <c r="EX184" s="185"/>
      <c r="EY184" s="185"/>
      <c r="EZ184" s="185"/>
      <c r="FA184" s="185"/>
      <c r="FB184" s="185"/>
      <c r="FC184" s="185"/>
    </row>
    <row r="185" spans="2:159">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c r="CT185" s="185"/>
      <c r="CU185" s="185"/>
      <c r="CV185" s="185"/>
      <c r="CW185" s="185"/>
      <c r="CX185" s="185"/>
      <c r="CY185" s="185"/>
      <c r="CZ185" s="185"/>
      <c r="DA185" s="185"/>
      <c r="DB185" s="185"/>
      <c r="DC185" s="185"/>
      <c r="DD185" s="185"/>
      <c r="DE185" s="185"/>
      <c r="DF185" s="185"/>
      <c r="DG185" s="185"/>
      <c r="DH185" s="185"/>
      <c r="DI185" s="185"/>
      <c r="DJ185" s="185"/>
      <c r="DK185" s="185"/>
      <c r="DL185" s="185"/>
      <c r="DM185" s="185"/>
      <c r="DN185" s="185"/>
      <c r="DO185" s="185"/>
      <c r="DP185" s="185"/>
      <c r="DQ185" s="185"/>
      <c r="DR185" s="185"/>
      <c r="DS185" s="185"/>
      <c r="DT185" s="185"/>
      <c r="DU185" s="185"/>
      <c r="DV185" s="185"/>
      <c r="DW185" s="185"/>
      <c r="DX185" s="185"/>
      <c r="DY185" s="185"/>
      <c r="DZ185" s="185"/>
      <c r="EA185" s="185"/>
      <c r="EB185" s="185"/>
      <c r="EC185" s="185"/>
      <c r="ED185" s="185"/>
      <c r="EE185" s="185"/>
      <c r="EF185" s="185"/>
      <c r="EG185" s="185"/>
      <c r="EH185" s="185"/>
      <c r="EI185" s="185"/>
      <c r="EJ185" s="185"/>
      <c r="EK185" s="185"/>
      <c r="EL185" s="185"/>
      <c r="EM185" s="185"/>
      <c r="EN185" s="185"/>
      <c r="EO185" s="185"/>
      <c r="EP185" s="185"/>
      <c r="EQ185" s="185"/>
      <c r="ER185" s="185"/>
      <c r="ES185" s="185"/>
      <c r="ET185" s="185"/>
      <c r="EU185" s="185"/>
      <c r="EV185" s="185"/>
      <c r="EW185" s="185"/>
      <c r="EX185" s="185"/>
      <c r="EY185" s="185"/>
      <c r="EZ185" s="185"/>
      <c r="FA185" s="185"/>
      <c r="FB185" s="185"/>
      <c r="FC185" s="185"/>
    </row>
    <row r="186" spans="2:159">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c r="CT186" s="185"/>
      <c r="CU186" s="185"/>
      <c r="CV186" s="185"/>
      <c r="CW186" s="185"/>
      <c r="CX186" s="185"/>
      <c r="CY186" s="185"/>
      <c r="CZ186" s="185"/>
      <c r="DA186" s="185"/>
      <c r="DB186" s="185"/>
      <c r="DC186" s="185"/>
      <c r="DD186" s="185"/>
      <c r="DE186" s="185"/>
      <c r="DF186" s="185"/>
      <c r="DG186" s="185"/>
      <c r="DH186" s="185"/>
      <c r="DI186" s="185"/>
      <c r="DJ186" s="185"/>
      <c r="DK186" s="185"/>
      <c r="DL186" s="185"/>
      <c r="DM186" s="185"/>
      <c r="DN186" s="185"/>
      <c r="DO186" s="185"/>
      <c r="DP186" s="185"/>
      <c r="DQ186" s="185"/>
      <c r="DR186" s="185"/>
      <c r="DS186" s="185"/>
      <c r="DT186" s="185"/>
      <c r="DU186" s="185"/>
      <c r="DV186" s="185"/>
      <c r="DW186" s="185"/>
      <c r="DX186" s="185"/>
      <c r="DY186" s="185"/>
      <c r="DZ186" s="185"/>
      <c r="EA186" s="185"/>
      <c r="EB186" s="185"/>
      <c r="EC186" s="185"/>
      <c r="ED186" s="185"/>
      <c r="EE186" s="185"/>
      <c r="EF186" s="185"/>
      <c r="EG186" s="185"/>
      <c r="EH186" s="185"/>
      <c r="EI186" s="185"/>
      <c r="EJ186" s="185"/>
      <c r="EK186" s="185"/>
      <c r="EL186" s="185"/>
      <c r="EM186" s="185"/>
      <c r="EN186" s="185"/>
      <c r="EO186" s="185"/>
      <c r="EP186" s="185"/>
      <c r="EQ186" s="185"/>
      <c r="ER186" s="185"/>
      <c r="ES186" s="185"/>
      <c r="ET186" s="185"/>
      <c r="EU186" s="185"/>
      <c r="EV186" s="185"/>
      <c r="EW186" s="185"/>
      <c r="EX186" s="185"/>
      <c r="EY186" s="185"/>
      <c r="EZ186" s="185"/>
      <c r="FA186" s="185"/>
      <c r="FB186" s="185"/>
      <c r="FC186" s="185"/>
    </row>
    <row r="187" spans="2:159">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c r="CT187" s="185"/>
      <c r="CU187" s="185"/>
      <c r="CV187" s="185"/>
      <c r="CW187" s="185"/>
      <c r="CX187" s="185"/>
      <c r="CY187" s="185"/>
      <c r="CZ187" s="185"/>
      <c r="DA187" s="185"/>
      <c r="DB187" s="185"/>
      <c r="DC187" s="185"/>
      <c r="DD187" s="185"/>
      <c r="DE187" s="185"/>
      <c r="DF187" s="185"/>
      <c r="DG187" s="185"/>
      <c r="DH187" s="185"/>
      <c r="DI187" s="185"/>
      <c r="DJ187" s="185"/>
      <c r="DK187" s="185"/>
      <c r="DL187" s="185"/>
      <c r="DM187" s="185"/>
      <c r="DN187" s="185"/>
      <c r="DO187" s="185"/>
      <c r="DP187" s="185"/>
      <c r="DQ187" s="185"/>
      <c r="DR187" s="185"/>
      <c r="DS187" s="185"/>
      <c r="DT187" s="185"/>
      <c r="DU187" s="185"/>
      <c r="DV187" s="185"/>
      <c r="DW187" s="185"/>
      <c r="DX187" s="185"/>
      <c r="DY187" s="185"/>
      <c r="DZ187" s="185"/>
      <c r="EA187" s="185"/>
      <c r="EB187" s="185"/>
      <c r="EC187" s="185"/>
      <c r="ED187" s="185"/>
      <c r="EE187" s="185"/>
      <c r="EF187" s="185"/>
      <c r="EG187" s="185"/>
      <c r="EH187" s="185"/>
      <c r="EI187" s="185"/>
      <c r="EJ187" s="185"/>
      <c r="EK187" s="185"/>
      <c r="EL187" s="185"/>
      <c r="EM187" s="185"/>
      <c r="EN187" s="185"/>
      <c r="EO187" s="185"/>
      <c r="EP187" s="185"/>
      <c r="EQ187" s="185"/>
      <c r="ER187" s="185"/>
      <c r="ES187" s="185"/>
      <c r="ET187" s="185"/>
      <c r="EU187" s="185"/>
      <c r="EV187" s="185"/>
      <c r="EW187" s="185"/>
      <c r="EX187" s="185"/>
      <c r="EY187" s="185"/>
      <c r="EZ187" s="185"/>
      <c r="FA187" s="185"/>
      <c r="FB187" s="185"/>
      <c r="FC187" s="185"/>
    </row>
    <row r="188" spans="2:159">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c r="CT188" s="185"/>
      <c r="CU188" s="185"/>
      <c r="CV188" s="185"/>
      <c r="CW188" s="185"/>
      <c r="CX188" s="185"/>
      <c r="CY188" s="185"/>
      <c r="CZ188" s="185"/>
      <c r="DA188" s="185"/>
      <c r="DB188" s="185"/>
      <c r="DC188" s="185"/>
      <c r="DD188" s="185"/>
      <c r="DE188" s="185"/>
      <c r="DF188" s="185"/>
      <c r="DG188" s="185"/>
      <c r="DH188" s="185"/>
      <c r="DI188" s="185"/>
      <c r="DJ188" s="185"/>
      <c r="DK188" s="185"/>
      <c r="DL188" s="185"/>
      <c r="DM188" s="185"/>
      <c r="DN188" s="185"/>
      <c r="DO188" s="185"/>
      <c r="DP188" s="185"/>
      <c r="DQ188" s="185"/>
      <c r="DR188" s="185"/>
      <c r="DS188" s="185"/>
      <c r="DT188" s="185"/>
      <c r="DU188" s="185"/>
      <c r="DV188" s="185"/>
      <c r="DW188" s="185"/>
      <c r="DX188" s="185"/>
      <c r="DY188" s="185"/>
      <c r="DZ188" s="185"/>
      <c r="EA188" s="185"/>
      <c r="EB188" s="185"/>
      <c r="EC188" s="185"/>
      <c r="ED188" s="185"/>
      <c r="EE188" s="185"/>
      <c r="EF188" s="185"/>
      <c r="EG188" s="185"/>
      <c r="EH188" s="185"/>
      <c r="EI188" s="185"/>
      <c r="EJ188" s="185"/>
      <c r="EK188" s="185"/>
      <c r="EL188" s="185"/>
      <c r="EM188" s="185"/>
      <c r="EN188" s="185"/>
      <c r="EO188" s="185"/>
      <c r="EP188" s="185"/>
      <c r="EQ188" s="185"/>
      <c r="ER188" s="185"/>
      <c r="ES188" s="185"/>
      <c r="ET188" s="185"/>
      <c r="EU188" s="185"/>
      <c r="EV188" s="185"/>
      <c r="EW188" s="185"/>
      <c r="EX188" s="185"/>
      <c r="EY188" s="185"/>
      <c r="EZ188" s="185"/>
      <c r="FA188" s="185"/>
      <c r="FB188" s="185"/>
      <c r="FC188" s="185"/>
    </row>
    <row r="189" spans="2:159">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c r="CT189" s="185"/>
      <c r="CU189" s="185"/>
      <c r="CV189" s="185"/>
      <c r="CW189" s="185"/>
      <c r="CX189" s="185"/>
      <c r="CY189" s="185"/>
      <c r="CZ189" s="185"/>
      <c r="DA189" s="185"/>
      <c r="DB189" s="185"/>
      <c r="DC189" s="185"/>
      <c r="DD189" s="185"/>
      <c r="DE189" s="185"/>
      <c r="DF189" s="185"/>
      <c r="DG189" s="185"/>
      <c r="DH189" s="185"/>
      <c r="DI189" s="185"/>
      <c r="DJ189" s="185"/>
      <c r="DK189" s="185"/>
      <c r="DL189" s="185"/>
      <c r="DM189" s="185"/>
      <c r="DN189" s="185"/>
      <c r="DO189" s="185"/>
      <c r="DP189" s="185"/>
      <c r="DQ189" s="185"/>
      <c r="DR189" s="185"/>
      <c r="DS189" s="185"/>
      <c r="DT189" s="185"/>
      <c r="DU189" s="185"/>
      <c r="DV189" s="185"/>
      <c r="DW189" s="185"/>
      <c r="DX189" s="185"/>
      <c r="DY189" s="185"/>
      <c r="DZ189" s="185"/>
      <c r="EA189" s="185"/>
      <c r="EB189" s="185"/>
      <c r="EC189" s="185"/>
      <c r="ED189" s="185"/>
      <c r="EE189" s="185"/>
      <c r="EF189" s="185"/>
      <c r="EG189" s="185"/>
      <c r="EH189" s="185"/>
      <c r="EI189" s="185"/>
      <c r="EJ189" s="185"/>
      <c r="EK189" s="185"/>
      <c r="EL189" s="185"/>
      <c r="EM189" s="185"/>
      <c r="EN189" s="185"/>
      <c r="EO189" s="185"/>
      <c r="EP189" s="185"/>
      <c r="EQ189" s="185"/>
      <c r="ER189" s="185"/>
      <c r="ES189" s="185"/>
      <c r="ET189" s="185"/>
      <c r="EU189" s="185"/>
      <c r="EV189" s="185"/>
      <c r="EW189" s="185"/>
      <c r="EX189" s="185"/>
      <c r="EY189" s="185"/>
      <c r="EZ189" s="185"/>
      <c r="FA189" s="185"/>
      <c r="FB189" s="185"/>
      <c r="FC189" s="185"/>
    </row>
    <row r="190" spans="2:159">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c r="CT190" s="185"/>
      <c r="CU190" s="185"/>
      <c r="CV190" s="185"/>
      <c r="CW190" s="185"/>
      <c r="CX190" s="185"/>
      <c r="CY190" s="185"/>
      <c r="CZ190" s="185"/>
      <c r="DA190" s="185"/>
      <c r="DB190" s="185"/>
      <c r="DC190" s="185"/>
      <c r="DD190" s="185"/>
      <c r="DE190" s="185"/>
      <c r="DF190" s="185"/>
      <c r="DG190" s="185"/>
      <c r="DH190" s="185"/>
      <c r="DI190" s="185"/>
      <c r="DJ190" s="185"/>
      <c r="DK190" s="185"/>
      <c r="DL190" s="185"/>
      <c r="DM190" s="185"/>
      <c r="DN190" s="185"/>
      <c r="DO190" s="185"/>
      <c r="DP190" s="185"/>
      <c r="DQ190" s="185"/>
      <c r="DR190" s="185"/>
      <c r="DS190" s="185"/>
      <c r="DT190" s="185"/>
      <c r="DU190" s="185"/>
      <c r="DV190" s="185"/>
      <c r="DW190" s="185"/>
      <c r="DX190" s="185"/>
      <c r="DY190" s="185"/>
      <c r="DZ190" s="185"/>
      <c r="EA190" s="185"/>
      <c r="EB190" s="185"/>
      <c r="EC190" s="185"/>
      <c r="ED190" s="185"/>
      <c r="EE190" s="185"/>
      <c r="EF190" s="185"/>
      <c r="EG190" s="185"/>
      <c r="EH190" s="185"/>
      <c r="EI190" s="185"/>
      <c r="EJ190" s="185"/>
      <c r="EK190" s="185"/>
      <c r="EL190" s="185"/>
      <c r="EM190" s="185"/>
      <c r="EN190" s="185"/>
      <c r="EO190" s="185"/>
      <c r="EP190" s="185"/>
      <c r="EQ190" s="185"/>
      <c r="ER190" s="185"/>
      <c r="ES190" s="185"/>
      <c r="ET190" s="185"/>
      <c r="EU190" s="185"/>
      <c r="EV190" s="185"/>
      <c r="EW190" s="185"/>
      <c r="EX190" s="185"/>
      <c r="EY190" s="185"/>
      <c r="EZ190" s="185"/>
      <c r="FA190" s="185"/>
      <c r="FB190" s="185"/>
      <c r="FC190" s="185"/>
    </row>
    <row r="191" spans="2:159">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c r="CT191" s="185"/>
      <c r="CU191" s="185"/>
      <c r="CV191" s="185"/>
      <c r="CW191" s="185"/>
      <c r="CX191" s="185"/>
      <c r="CY191" s="185"/>
      <c r="CZ191" s="185"/>
      <c r="DA191" s="185"/>
      <c r="DB191" s="185"/>
      <c r="DC191" s="185"/>
      <c r="DD191" s="185"/>
      <c r="DE191" s="185"/>
      <c r="DF191" s="185"/>
      <c r="DG191" s="185"/>
      <c r="DH191" s="185"/>
      <c r="DI191" s="185"/>
      <c r="DJ191" s="185"/>
      <c r="DK191" s="185"/>
      <c r="DL191" s="185"/>
      <c r="DM191" s="185"/>
      <c r="DN191" s="185"/>
      <c r="DO191" s="185"/>
      <c r="DP191" s="185"/>
      <c r="DQ191" s="185"/>
      <c r="DR191" s="185"/>
      <c r="DS191" s="185"/>
      <c r="DT191" s="185"/>
      <c r="DU191" s="185"/>
      <c r="DV191" s="185"/>
      <c r="DW191" s="185"/>
      <c r="DX191" s="185"/>
      <c r="DY191" s="185"/>
      <c r="DZ191" s="185"/>
      <c r="EA191" s="185"/>
      <c r="EB191" s="185"/>
      <c r="EC191" s="185"/>
      <c r="ED191" s="185"/>
      <c r="EE191" s="185"/>
      <c r="EF191" s="185"/>
      <c r="EG191" s="185"/>
      <c r="EH191" s="185"/>
      <c r="EI191" s="185"/>
      <c r="EJ191" s="185"/>
      <c r="EK191" s="185"/>
      <c r="EL191" s="185"/>
      <c r="EM191" s="185"/>
      <c r="EN191" s="185"/>
      <c r="EO191" s="185"/>
      <c r="EP191" s="185"/>
      <c r="EQ191" s="185"/>
      <c r="ER191" s="185"/>
      <c r="ES191" s="185"/>
      <c r="ET191" s="185"/>
      <c r="EU191" s="185"/>
      <c r="EV191" s="185"/>
      <c r="EW191" s="185"/>
      <c r="EX191" s="185"/>
      <c r="EY191" s="185"/>
      <c r="EZ191" s="185"/>
      <c r="FA191" s="185"/>
      <c r="FB191" s="185"/>
      <c r="FC191" s="185"/>
    </row>
    <row r="192" spans="2:159">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c r="CT192" s="185"/>
      <c r="CU192" s="185"/>
      <c r="CV192" s="185"/>
      <c r="CW192" s="185"/>
      <c r="CX192" s="185"/>
      <c r="CY192" s="185"/>
      <c r="CZ192" s="185"/>
      <c r="DA192" s="185"/>
      <c r="DB192" s="185"/>
      <c r="DC192" s="185"/>
      <c r="DD192" s="185"/>
      <c r="DE192" s="185"/>
      <c r="DF192" s="185"/>
      <c r="DG192" s="185"/>
      <c r="DH192" s="185"/>
      <c r="DI192" s="185"/>
      <c r="DJ192" s="185"/>
      <c r="DK192" s="185"/>
      <c r="DL192" s="185"/>
      <c r="DM192" s="185"/>
      <c r="DN192" s="185"/>
      <c r="DO192" s="185"/>
      <c r="DP192" s="185"/>
      <c r="DQ192" s="185"/>
      <c r="DR192" s="185"/>
      <c r="DS192" s="185"/>
      <c r="DT192" s="185"/>
      <c r="DU192" s="185"/>
      <c r="DV192" s="185"/>
      <c r="DW192" s="185"/>
      <c r="DX192" s="185"/>
      <c r="DY192" s="185"/>
      <c r="DZ192" s="185"/>
      <c r="EA192" s="185"/>
      <c r="EB192" s="185"/>
      <c r="EC192" s="185"/>
      <c r="ED192" s="185"/>
      <c r="EE192" s="185"/>
      <c r="EF192" s="185"/>
      <c r="EG192" s="185"/>
      <c r="EH192" s="185"/>
      <c r="EI192" s="185"/>
      <c r="EJ192" s="185"/>
      <c r="EK192" s="185"/>
      <c r="EL192" s="185"/>
      <c r="EM192" s="185"/>
      <c r="EN192" s="185"/>
      <c r="EO192" s="185"/>
      <c r="EP192" s="185"/>
      <c r="EQ192" s="185"/>
      <c r="ER192" s="185"/>
      <c r="ES192" s="185"/>
      <c r="ET192" s="185"/>
      <c r="EU192" s="185"/>
      <c r="EV192" s="185"/>
      <c r="EW192" s="185"/>
      <c r="EX192" s="185"/>
      <c r="EY192" s="185"/>
      <c r="EZ192" s="185"/>
      <c r="FA192" s="185"/>
      <c r="FB192" s="185"/>
      <c r="FC192" s="185"/>
    </row>
    <row r="193" spans="2:159">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c r="CT193" s="185"/>
      <c r="CU193" s="185"/>
      <c r="CV193" s="185"/>
      <c r="CW193" s="185"/>
      <c r="CX193" s="185"/>
      <c r="CY193" s="185"/>
      <c r="CZ193" s="185"/>
      <c r="DA193" s="185"/>
      <c r="DB193" s="185"/>
      <c r="DC193" s="185"/>
      <c r="DD193" s="185"/>
      <c r="DE193" s="185"/>
      <c r="DF193" s="185"/>
      <c r="DG193" s="185"/>
      <c r="DH193" s="185"/>
      <c r="DI193" s="185"/>
      <c r="DJ193" s="185"/>
      <c r="DK193" s="185"/>
      <c r="DL193" s="185"/>
      <c r="DM193" s="185"/>
      <c r="DN193" s="185"/>
      <c r="DO193" s="185"/>
      <c r="DP193" s="185"/>
      <c r="DQ193" s="185"/>
      <c r="DR193" s="185"/>
      <c r="DS193" s="185"/>
      <c r="DT193" s="185"/>
      <c r="DU193" s="185"/>
      <c r="DV193" s="185"/>
      <c r="DW193" s="185"/>
      <c r="DX193" s="185"/>
      <c r="DY193" s="185"/>
      <c r="DZ193" s="185"/>
      <c r="EA193" s="185"/>
      <c r="EB193" s="185"/>
      <c r="EC193" s="185"/>
      <c r="ED193" s="185"/>
      <c r="EE193" s="185"/>
      <c r="EF193" s="185"/>
      <c r="EG193" s="185"/>
      <c r="EH193" s="185"/>
      <c r="EI193" s="185"/>
      <c r="EJ193" s="185"/>
      <c r="EK193" s="185"/>
      <c r="EL193" s="185"/>
      <c r="EM193" s="185"/>
      <c r="EN193" s="185"/>
      <c r="EO193" s="185"/>
      <c r="EP193" s="185"/>
      <c r="EQ193" s="185"/>
      <c r="ER193" s="185"/>
      <c r="ES193" s="185"/>
      <c r="ET193" s="185"/>
      <c r="EU193" s="185"/>
      <c r="EV193" s="185"/>
      <c r="EW193" s="185"/>
      <c r="EX193" s="185"/>
      <c r="EY193" s="185"/>
      <c r="EZ193" s="185"/>
      <c r="FA193" s="185"/>
      <c r="FB193" s="185"/>
      <c r="FC193" s="185"/>
    </row>
    <row r="194" spans="2:159">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c r="CT194" s="185"/>
      <c r="CU194" s="185"/>
      <c r="CV194" s="185"/>
      <c r="CW194" s="185"/>
      <c r="CX194" s="185"/>
      <c r="CY194" s="185"/>
      <c r="CZ194" s="185"/>
      <c r="DA194" s="185"/>
      <c r="DB194" s="185"/>
      <c r="DC194" s="185"/>
      <c r="DD194" s="185"/>
      <c r="DE194" s="185"/>
      <c r="DF194" s="185"/>
      <c r="DG194" s="185"/>
      <c r="DH194" s="185"/>
      <c r="DI194" s="185"/>
      <c r="DJ194" s="185"/>
      <c r="DK194" s="185"/>
      <c r="DL194" s="185"/>
      <c r="DM194" s="185"/>
      <c r="DN194" s="185"/>
      <c r="DO194" s="185"/>
      <c r="DP194" s="185"/>
      <c r="DQ194" s="185"/>
      <c r="DR194" s="185"/>
      <c r="DS194" s="185"/>
      <c r="DT194" s="185"/>
      <c r="DU194" s="185"/>
      <c r="DV194" s="185"/>
      <c r="DW194" s="185"/>
      <c r="DX194" s="185"/>
      <c r="DY194" s="185"/>
      <c r="DZ194" s="185"/>
      <c r="EA194" s="185"/>
      <c r="EB194" s="185"/>
      <c r="EC194" s="185"/>
      <c r="ED194" s="185"/>
      <c r="EE194" s="185"/>
      <c r="EF194" s="185"/>
      <c r="EG194" s="185"/>
      <c r="EH194" s="185"/>
      <c r="EI194" s="185"/>
      <c r="EJ194" s="185"/>
      <c r="EK194" s="185"/>
      <c r="EL194" s="185"/>
      <c r="EM194" s="185"/>
      <c r="EN194" s="185"/>
      <c r="EO194" s="185"/>
      <c r="EP194" s="185"/>
      <c r="EQ194" s="185"/>
      <c r="ER194" s="185"/>
      <c r="ES194" s="185"/>
      <c r="ET194" s="185"/>
      <c r="EU194" s="185"/>
      <c r="EV194" s="185"/>
      <c r="EW194" s="185"/>
      <c r="EX194" s="185"/>
      <c r="EY194" s="185"/>
      <c r="EZ194" s="185"/>
      <c r="FA194" s="185"/>
      <c r="FB194" s="185"/>
      <c r="FC194" s="185"/>
    </row>
    <row r="195" spans="2:159">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c r="CT195" s="185"/>
      <c r="CU195" s="185"/>
      <c r="CV195" s="185"/>
      <c r="CW195" s="185"/>
      <c r="CX195" s="185"/>
      <c r="CY195" s="185"/>
      <c r="CZ195" s="185"/>
      <c r="DA195" s="185"/>
      <c r="DB195" s="185"/>
      <c r="DC195" s="185"/>
      <c r="DD195" s="185"/>
      <c r="DE195" s="185"/>
      <c r="DF195" s="185"/>
      <c r="DG195" s="185"/>
      <c r="DH195" s="185"/>
      <c r="DI195" s="185"/>
      <c r="DJ195" s="185"/>
      <c r="DK195" s="185"/>
      <c r="DL195" s="185"/>
      <c r="DM195" s="185"/>
      <c r="DN195" s="185"/>
      <c r="DO195" s="185"/>
      <c r="DP195" s="185"/>
      <c r="DQ195" s="185"/>
      <c r="DR195" s="185"/>
      <c r="DS195" s="185"/>
      <c r="DT195" s="185"/>
      <c r="DU195" s="185"/>
      <c r="DV195" s="185"/>
      <c r="DW195" s="185"/>
      <c r="DX195" s="185"/>
      <c r="DY195" s="185"/>
      <c r="DZ195" s="185"/>
      <c r="EA195" s="185"/>
      <c r="EB195" s="185"/>
      <c r="EC195" s="185"/>
      <c r="ED195" s="185"/>
      <c r="EE195" s="185"/>
      <c r="EF195" s="185"/>
      <c r="EG195" s="185"/>
      <c r="EH195" s="185"/>
      <c r="EI195" s="185"/>
      <c r="EJ195" s="185"/>
      <c r="EK195" s="185"/>
      <c r="EL195" s="185"/>
      <c r="EM195" s="185"/>
      <c r="EN195" s="185"/>
      <c r="EO195" s="185"/>
      <c r="EP195" s="185"/>
      <c r="EQ195" s="185"/>
      <c r="ER195" s="185"/>
      <c r="ES195" s="185"/>
      <c r="ET195" s="185"/>
      <c r="EU195" s="185"/>
      <c r="EV195" s="185"/>
      <c r="EW195" s="185"/>
      <c r="EX195" s="185"/>
      <c r="EY195" s="185"/>
      <c r="EZ195" s="185"/>
      <c r="FA195" s="185"/>
      <c r="FB195" s="185"/>
      <c r="FC195" s="185"/>
    </row>
    <row r="196" spans="2:159">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c r="CT196" s="185"/>
      <c r="CU196" s="185"/>
      <c r="CV196" s="185"/>
      <c r="CW196" s="185"/>
      <c r="CX196" s="185"/>
      <c r="CY196" s="185"/>
      <c r="CZ196" s="185"/>
      <c r="DA196" s="185"/>
      <c r="DB196" s="185"/>
      <c r="DC196" s="185"/>
      <c r="DD196" s="185"/>
      <c r="DE196" s="185"/>
      <c r="DF196" s="185"/>
      <c r="DG196" s="185"/>
      <c r="DH196" s="185"/>
      <c r="DI196" s="185"/>
      <c r="DJ196" s="185"/>
      <c r="DK196" s="185"/>
      <c r="DL196" s="185"/>
      <c r="DM196" s="185"/>
      <c r="DN196" s="185"/>
      <c r="DO196" s="185"/>
      <c r="DP196" s="185"/>
      <c r="DQ196" s="185"/>
      <c r="DR196" s="185"/>
      <c r="DS196" s="185"/>
      <c r="DT196" s="185"/>
      <c r="DU196" s="185"/>
      <c r="DV196" s="185"/>
      <c r="DW196" s="185"/>
      <c r="DX196" s="185"/>
      <c r="DY196" s="185"/>
      <c r="DZ196" s="185"/>
      <c r="EA196" s="185"/>
      <c r="EB196" s="185"/>
      <c r="EC196" s="185"/>
      <c r="ED196" s="185"/>
      <c r="EE196" s="185"/>
      <c r="EF196" s="185"/>
      <c r="EG196" s="185"/>
      <c r="EH196" s="185"/>
      <c r="EI196" s="185"/>
      <c r="EJ196" s="185"/>
      <c r="EK196" s="185"/>
      <c r="EL196" s="185"/>
      <c r="EM196" s="185"/>
      <c r="EN196" s="185"/>
      <c r="EO196" s="185"/>
      <c r="EP196" s="185"/>
      <c r="EQ196" s="185"/>
      <c r="ER196" s="185"/>
      <c r="ES196" s="185"/>
      <c r="ET196" s="185"/>
      <c r="EU196" s="185"/>
      <c r="EV196" s="185"/>
      <c r="EW196" s="185"/>
      <c r="EX196" s="185"/>
      <c r="EY196" s="185"/>
      <c r="EZ196" s="185"/>
      <c r="FA196" s="185"/>
      <c r="FB196" s="185"/>
      <c r="FC196" s="185"/>
    </row>
    <row r="197" spans="2:159">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c r="CT197" s="185"/>
      <c r="CU197" s="185"/>
      <c r="CV197" s="185"/>
      <c r="CW197" s="185"/>
      <c r="CX197" s="185"/>
      <c r="CY197" s="185"/>
      <c r="CZ197" s="185"/>
      <c r="DA197" s="185"/>
      <c r="DB197" s="185"/>
      <c r="DC197" s="185"/>
      <c r="DD197" s="185"/>
      <c r="DE197" s="185"/>
      <c r="DF197" s="185"/>
      <c r="DG197" s="185"/>
      <c r="DH197" s="185"/>
      <c r="DI197" s="185"/>
      <c r="DJ197" s="185"/>
      <c r="DK197" s="185"/>
      <c r="DL197" s="185"/>
      <c r="DM197" s="185"/>
      <c r="DN197" s="185"/>
      <c r="DO197" s="185"/>
      <c r="DP197" s="185"/>
      <c r="DQ197" s="185"/>
      <c r="DR197" s="185"/>
      <c r="DS197" s="185"/>
      <c r="DT197" s="185"/>
      <c r="DU197" s="185"/>
      <c r="DV197" s="185"/>
      <c r="DW197" s="185"/>
      <c r="DX197" s="185"/>
      <c r="DY197" s="185"/>
      <c r="DZ197" s="185"/>
      <c r="EA197" s="185"/>
      <c r="EB197" s="185"/>
      <c r="EC197" s="185"/>
      <c r="ED197" s="185"/>
      <c r="EE197" s="185"/>
      <c r="EF197" s="185"/>
      <c r="EG197" s="185"/>
      <c r="EH197" s="185"/>
      <c r="EI197" s="185"/>
      <c r="EJ197" s="185"/>
      <c r="EK197" s="185"/>
      <c r="EL197" s="185"/>
      <c r="EM197" s="185"/>
      <c r="EN197" s="185"/>
      <c r="EO197" s="185"/>
      <c r="EP197" s="185"/>
      <c r="EQ197" s="185"/>
      <c r="ER197" s="185"/>
      <c r="ES197" s="185"/>
      <c r="ET197" s="185"/>
      <c r="EU197" s="185"/>
      <c r="EV197" s="185"/>
      <c r="EW197" s="185"/>
      <c r="EX197" s="185"/>
      <c r="EY197" s="185"/>
      <c r="EZ197" s="185"/>
      <c r="FA197" s="185"/>
      <c r="FB197" s="185"/>
      <c r="FC197" s="185"/>
    </row>
    <row r="198" spans="2:159">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c r="CT198" s="185"/>
      <c r="CU198" s="185"/>
      <c r="CV198" s="185"/>
      <c r="CW198" s="185"/>
      <c r="CX198" s="185"/>
      <c r="CY198" s="185"/>
      <c r="CZ198" s="185"/>
      <c r="DA198" s="185"/>
      <c r="DB198" s="185"/>
      <c r="DC198" s="185"/>
      <c r="DD198" s="185"/>
      <c r="DE198" s="185"/>
      <c r="DF198" s="185"/>
      <c r="DG198" s="185"/>
      <c r="DH198" s="185"/>
      <c r="DI198" s="185"/>
      <c r="DJ198" s="185"/>
      <c r="DK198" s="185"/>
      <c r="DL198" s="185"/>
      <c r="DM198" s="185"/>
      <c r="DN198" s="185"/>
      <c r="DO198" s="185"/>
      <c r="DP198" s="185"/>
      <c r="DQ198" s="185"/>
      <c r="DR198" s="185"/>
      <c r="DS198" s="185"/>
      <c r="DT198" s="185"/>
      <c r="DU198" s="185"/>
      <c r="DV198" s="185"/>
      <c r="DW198" s="185"/>
      <c r="DX198" s="185"/>
      <c r="DY198" s="185"/>
      <c r="DZ198" s="185"/>
      <c r="EA198" s="185"/>
      <c r="EB198" s="185"/>
      <c r="EC198" s="185"/>
      <c r="ED198" s="185"/>
      <c r="EE198" s="185"/>
      <c r="EF198" s="185"/>
      <c r="EG198" s="185"/>
      <c r="EH198" s="185"/>
      <c r="EI198" s="185"/>
      <c r="EJ198" s="185"/>
      <c r="EK198" s="185"/>
      <c r="EL198" s="185"/>
      <c r="EM198" s="185"/>
      <c r="EN198" s="185"/>
      <c r="EO198" s="185"/>
      <c r="EP198" s="185"/>
      <c r="EQ198" s="185"/>
      <c r="ER198" s="185"/>
      <c r="ES198" s="185"/>
      <c r="ET198" s="185"/>
      <c r="EU198" s="185"/>
      <c r="EV198" s="185"/>
      <c r="EW198" s="185"/>
      <c r="EX198" s="185"/>
      <c r="EY198" s="185"/>
      <c r="EZ198" s="185"/>
      <c r="FA198" s="185"/>
      <c r="FB198" s="185"/>
      <c r="FC198" s="185"/>
    </row>
    <row r="199" spans="2:159">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c r="CT199" s="185"/>
      <c r="CU199" s="185"/>
      <c r="CV199" s="185"/>
      <c r="CW199" s="185"/>
      <c r="CX199" s="185"/>
      <c r="CY199" s="185"/>
      <c r="CZ199" s="185"/>
      <c r="DA199" s="185"/>
      <c r="DB199" s="185"/>
      <c r="DC199" s="185"/>
      <c r="DD199" s="185"/>
      <c r="DE199" s="185"/>
      <c r="DF199" s="185"/>
      <c r="DG199" s="185"/>
      <c r="DH199" s="185"/>
      <c r="DI199" s="185"/>
      <c r="DJ199" s="185"/>
      <c r="DK199" s="185"/>
      <c r="DL199" s="185"/>
      <c r="DM199" s="185"/>
      <c r="DN199" s="185"/>
      <c r="DO199" s="185"/>
      <c r="DP199" s="185"/>
      <c r="DQ199" s="185"/>
      <c r="DR199" s="185"/>
      <c r="DS199" s="185"/>
      <c r="DT199" s="185"/>
      <c r="DU199" s="185"/>
      <c r="DV199" s="185"/>
      <c r="DW199" s="185"/>
      <c r="DX199" s="185"/>
      <c r="DY199" s="185"/>
      <c r="DZ199" s="185"/>
      <c r="EA199" s="185"/>
      <c r="EB199" s="185"/>
      <c r="EC199" s="185"/>
      <c r="ED199" s="185"/>
      <c r="EE199" s="185"/>
      <c r="EF199" s="185"/>
      <c r="EG199" s="185"/>
      <c r="EH199" s="185"/>
      <c r="EI199" s="185"/>
      <c r="EJ199" s="185"/>
      <c r="EK199" s="185"/>
      <c r="EL199" s="185"/>
      <c r="EM199" s="185"/>
      <c r="EN199" s="185"/>
      <c r="EO199" s="185"/>
      <c r="EP199" s="185"/>
      <c r="EQ199" s="185"/>
      <c r="ER199" s="185"/>
      <c r="ES199" s="185"/>
      <c r="ET199" s="185"/>
      <c r="EU199" s="185"/>
      <c r="EV199" s="185"/>
      <c r="EW199" s="185"/>
      <c r="EX199" s="185"/>
      <c r="EY199" s="185"/>
      <c r="EZ199" s="185"/>
      <c r="FA199" s="185"/>
      <c r="FB199" s="185"/>
      <c r="FC199" s="185"/>
    </row>
    <row r="200" spans="2:159">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c r="CT200" s="185"/>
      <c r="CU200" s="185"/>
      <c r="CV200" s="185"/>
      <c r="CW200" s="185"/>
      <c r="CX200" s="185"/>
      <c r="CY200" s="185"/>
      <c r="CZ200" s="185"/>
      <c r="DA200" s="185"/>
      <c r="DB200" s="185"/>
      <c r="DC200" s="185"/>
      <c r="DD200" s="185"/>
      <c r="DE200" s="185"/>
      <c r="DF200" s="185"/>
      <c r="DG200" s="185"/>
      <c r="DH200" s="185"/>
      <c r="DI200" s="185"/>
      <c r="DJ200" s="185"/>
      <c r="DK200" s="185"/>
      <c r="DL200" s="185"/>
      <c r="DM200" s="185"/>
      <c r="DN200" s="185"/>
      <c r="DO200" s="185"/>
      <c r="DP200" s="185"/>
      <c r="DQ200" s="185"/>
      <c r="DR200" s="185"/>
      <c r="DS200" s="185"/>
      <c r="DT200" s="185"/>
      <c r="DU200" s="185"/>
      <c r="DV200" s="185"/>
      <c r="DW200" s="185"/>
      <c r="DX200" s="185"/>
      <c r="DY200" s="185"/>
      <c r="DZ200" s="185"/>
      <c r="EA200" s="185"/>
      <c r="EB200" s="185"/>
      <c r="EC200" s="185"/>
      <c r="ED200" s="185"/>
      <c r="EE200" s="185"/>
      <c r="EF200" s="185"/>
      <c r="EG200" s="185"/>
      <c r="EH200" s="185"/>
      <c r="EI200" s="185"/>
      <c r="EJ200" s="185"/>
      <c r="EK200" s="185"/>
      <c r="EL200" s="185"/>
      <c r="EM200" s="185"/>
      <c r="EN200" s="185"/>
      <c r="EO200" s="185"/>
      <c r="EP200" s="185"/>
      <c r="EQ200" s="185"/>
      <c r="ER200" s="185"/>
      <c r="ES200" s="185"/>
      <c r="ET200" s="185"/>
      <c r="EU200" s="185"/>
      <c r="EV200" s="185"/>
      <c r="EW200" s="185"/>
      <c r="EX200" s="185"/>
      <c r="EY200" s="185"/>
      <c r="EZ200" s="185"/>
      <c r="FA200" s="185"/>
      <c r="FB200" s="185"/>
      <c r="FC200" s="185"/>
    </row>
    <row r="201" spans="2:159">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c r="CT201" s="185"/>
      <c r="CU201" s="185"/>
      <c r="CV201" s="185"/>
      <c r="CW201" s="185"/>
      <c r="CX201" s="185"/>
      <c r="CY201" s="185"/>
      <c r="CZ201" s="185"/>
      <c r="DA201" s="185"/>
      <c r="DB201" s="185"/>
      <c r="DC201" s="185"/>
      <c r="DD201" s="185"/>
      <c r="DE201" s="185"/>
      <c r="DF201" s="185"/>
      <c r="DG201" s="185"/>
      <c r="DH201" s="185"/>
      <c r="DI201" s="185"/>
      <c r="DJ201" s="185"/>
      <c r="DK201" s="185"/>
      <c r="DL201" s="185"/>
      <c r="DM201" s="185"/>
      <c r="DN201" s="185"/>
      <c r="DO201" s="185"/>
      <c r="DP201" s="185"/>
      <c r="DQ201" s="185"/>
      <c r="DR201" s="185"/>
      <c r="DS201" s="185"/>
      <c r="DT201" s="185"/>
      <c r="DU201" s="185"/>
      <c r="DV201" s="185"/>
      <c r="DW201" s="185"/>
      <c r="DX201" s="185"/>
      <c r="DY201" s="185"/>
      <c r="DZ201" s="185"/>
      <c r="EA201" s="185"/>
      <c r="EB201" s="185"/>
      <c r="EC201" s="185"/>
      <c r="ED201" s="185"/>
      <c r="EE201" s="185"/>
      <c r="EF201" s="185"/>
      <c r="EG201" s="185"/>
      <c r="EH201" s="185"/>
      <c r="EI201" s="185"/>
      <c r="EJ201" s="185"/>
      <c r="EK201" s="185"/>
      <c r="EL201" s="185"/>
      <c r="EM201" s="185"/>
      <c r="EN201" s="185"/>
      <c r="EO201" s="185"/>
      <c r="EP201" s="185"/>
      <c r="EQ201" s="185"/>
      <c r="ER201" s="185"/>
      <c r="ES201" s="185"/>
      <c r="ET201" s="185"/>
      <c r="EU201" s="185"/>
      <c r="EV201" s="185"/>
      <c r="EW201" s="185"/>
      <c r="EX201" s="185"/>
      <c r="EY201" s="185"/>
      <c r="EZ201" s="185"/>
      <c r="FA201" s="185"/>
      <c r="FB201" s="185"/>
      <c r="FC201" s="185"/>
    </row>
    <row r="202" spans="2:159">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c r="CT202" s="185"/>
      <c r="CU202" s="185"/>
      <c r="CV202" s="185"/>
      <c r="CW202" s="185"/>
      <c r="CX202" s="185"/>
      <c r="CY202" s="185"/>
      <c r="CZ202" s="185"/>
      <c r="DA202" s="185"/>
      <c r="DB202" s="185"/>
      <c r="DC202" s="185"/>
      <c r="DD202" s="185"/>
      <c r="DE202" s="185"/>
      <c r="DF202" s="185"/>
      <c r="DG202" s="185"/>
      <c r="DH202" s="185"/>
      <c r="DI202" s="185"/>
      <c r="DJ202" s="185"/>
      <c r="DK202" s="185"/>
      <c r="DL202" s="185"/>
      <c r="DM202" s="185"/>
      <c r="DN202" s="185"/>
      <c r="DO202" s="185"/>
      <c r="DP202" s="185"/>
      <c r="DQ202" s="185"/>
      <c r="DR202" s="185"/>
      <c r="DS202" s="185"/>
      <c r="DT202" s="185"/>
      <c r="DU202" s="185"/>
      <c r="DV202" s="185"/>
      <c r="DW202" s="185"/>
      <c r="DX202" s="185"/>
      <c r="DY202" s="185"/>
      <c r="DZ202" s="185"/>
      <c r="EA202" s="185"/>
      <c r="EB202" s="185"/>
      <c r="EC202" s="185"/>
      <c r="ED202" s="185"/>
      <c r="EE202" s="185"/>
      <c r="EF202" s="185"/>
      <c r="EG202" s="185"/>
      <c r="EH202" s="185"/>
      <c r="EI202" s="185"/>
      <c r="EJ202" s="185"/>
      <c r="EK202" s="185"/>
      <c r="EL202" s="185"/>
      <c r="EM202" s="185"/>
      <c r="EN202" s="185"/>
      <c r="EO202" s="185"/>
      <c r="EP202" s="185"/>
      <c r="EQ202" s="185"/>
      <c r="ER202" s="185"/>
      <c r="ES202" s="185"/>
      <c r="ET202" s="185"/>
      <c r="EU202" s="185"/>
      <c r="EV202" s="185"/>
      <c r="EW202" s="185"/>
      <c r="EX202" s="185"/>
      <c r="EY202" s="185"/>
      <c r="EZ202" s="185"/>
      <c r="FA202" s="185"/>
      <c r="FB202" s="185"/>
      <c r="FC202" s="185"/>
    </row>
    <row r="203" spans="2:159">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c r="CT203" s="185"/>
      <c r="CU203" s="185"/>
      <c r="CV203" s="185"/>
      <c r="CW203" s="185"/>
      <c r="CX203" s="185"/>
      <c r="CY203" s="185"/>
      <c r="CZ203" s="185"/>
      <c r="DA203" s="185"/>
      <c r="DB203" s="185"/>
      <c r="DC203" s="185"/>
      <c r="DD203" s="185"/>
      <c r="DE203" s="185"/>
      <c r="DF203" s="185"/>
      <c r="DG203" s="185"/>
      <c r="DH203" s="185"/>
      <c r="DI203" s="185"/>
      <c r="DJ203" s="185"/>
      <c r="DK203" s="185"/>
      <c r="DL203" s="185"/>
      <c r="DM203" s="185"/>
      <c r="DN203" s="185"/>
      <c r="DO203" s="185"/>
      <c r="DP203" s="185"/>
      <c r="DQ203" s="185"/>
      <c r="DR203" s="185"/>
      <c r="DS203" s="185"/>
      <c r="DT203" s="185"/>
      <c r="DU203" s="185"/>
      <c r="DV203" s="185"/>
      <c r="DW203" s="185"/>
      <c r="DX203" s="185"/>
      <c r="DY203" s="185"/>
      <c r="DZ203" s="185"/>
      <c r="EA203" s="185"/>
      <c r="EB203" s="185"/>
      <c r="EC203" s="185"/>
      <c r="ED203" s="185"/>
      <c r="EE203" s="185"/>
      <c r="EF203" s="185"/>
      <c r="EG203" s="185"/>
      <c r="EH203" s="185"/>
      <c r="EI203" s="185"/>
      <c r="EJ203" s="185"/>
      <c r="EK203" s="185"/>
      <c r="EL203" s="185"/>
      <c r="EM203" s="185"/>
      <c r="EN203" s="185"/>
      <c r="EO203" s="185"/>
      <c r="EP203" s="185"/>
      <c r="EQ203" s="185"/>
      <c r="ER203" s="185"/>
      <c r="ES203" s="185"/>
      <c r="ET203" s="185"/>
      <c r="EU203" s="185"/>
      <c r="EV203" s="185"/>
      <c r="EW203" s="185"/>
      <c r="EX203" s="185"/>
      <c r="EY203" s="185"/>
      <c r="EZ203" s="185"/>
      <c r="FA203" s="185"/>
      <c r="FB203" s="185"/>
      <c r="FC203" s="185"/>
    </row>
    <row r="204" spans="2:159">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c r="CT204" s="185"/>
      <c r="CU204" s="185"/>
      <c r="CV204" s="185"/>
      <c r="CW204" s="185"/>
      <c r="CX204" s="185"/>
      <c r="CY204" s="185"/>
      <c r="CZ204" s="185"/>
      <c r="DA204" s="185"/>
      <c r="DB204" s="185"/>
      <c r="DC204" s="185"/>
      <c r="DD204" s="185"/>
      <c r="DE204" s="185"/>
      <c r="DF204" s="185"/>
      <c r="DG204" s="185"/>
      <c r="DH204" s="185"/>
      <c r="DI204" s="185"/>
      <c r="DJ204" s="185"/>
      <c r="DK204" s="185"/>
      <c r="DL204" s="185"/>
      <c r="DM204" s="185"/>
      <c r="DN204" s="185"/>
      <c r="DO204" s="185"/>
      <c r="DP204" s="185"/>
      <c r="DQ204" s="185"/>
      <c r="DR204" s="185"/>
      <c r="DS204" s="185"/>
      <c r="DT204" s="185"/>
      <c r="DU204" s="185"/>
      <c r="DV204" s="185"/>
      <c r="DW204" s="185"/>
      <c r="DX204" s="185"/>
      <c r="DY204" s="185"/>
      <c r="DZ204" s="185"/>
      <c r="EA204" s="185"/>
      <c r="EB204" s="185"/>
      <c r="EC204" s="185"/>
      <c r="ED204" s="185"/>
      <c r="EE204" s="185"/>
      <c r="EF204" s="185"/>
      <c r="EG204" s="185"/>
      <c r="EH204" s="185"/>
      <c r="EI204" s="185"/>
      <c r="EJ204" s="185"/>
      <c r="EK204" s="185"/>
      <c r="EL204" s="185"/>
      <c r="EM204" s="185"/>
      <c r="EN204" s="185"/>
      <c r="EO204" s="185"/>
      <c r="EP204" s="185"/>
      <c r="EQ204" s="185"/>
      <c r="ER204" s="185"/>
      <c r="ES204" s="185"/>
      <c r="ET204" s="185"/>
      <c r="EU204" s="185"/>
      <c r="EV204" s="185"/>
      <c r="EW204" s="185"/>
      <c r="EX204" s="185"/>
      <c r="EY204" s="185"/>
      <c r="EZ204" s="185"/>
      <c r="FA204" s="185"/>
      <c r="FB204" s="185"/>
      <c r="FC204" s="185"/>
    </row>
    <row r="205" spans="2:159">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c r="CT205" s="185"/>
      <c r="CU205" s="185"/>
      <c r="CV205" s="185"/>
      <c r="CW205" s="185"/>
      <c r="CX205" s="185"/>
      <c r="CY205" s="185"/>
      <c r="CZ205" s="185"/>
      <c r="DA205" s="185"/>
      <c r="DB205" s="185"/>
      <c r="DC205" s="185"/>
      <c r="DD205" s="185"/>
      <c r="DE205" s="185"/>
      <c r="DF205" s="185"/>
      <c r="DG205" s="185"/>
      <c r="DH205" s="185"/>
      <c r="DI205" s="185"/>
      <c r="DJ205" s="185"/>
      <c r="DK205" s="185"/>
      <c r="DL205" s="185"/>
      <c r="DM205" s="185"/>
      <c r="DN205" s="185"/>
      <c r="DO205" s="185"/>
      <c r="DP205" s="185"/>
      <c r="DQ205" s="185"/>
      <c r="DR205" s="185"/>
      <c r="DS205" s="185"/>
      <c r="DT205" s="185"/>
      <c r="DU205" s="185"/>
      <c r="DV205" s="185"/>
      <c r="DW205" s="185"/>
      <c r="DX205" s="185"/>
      <c r="DY205" s="185"/>
      <c r="DZ205" s="185"/>
      <c r="EA205" s="185"/>
      <c r="EB205" s="185"/>
      <c r="EC205" s="185"/>
      <c r="ED205" s="185"/>
      <c r="EE205" s="185"/>
      <c r="EF205" s="185"/>
      <c r="EG205" s="185"/>
      <c r="EH205" s="185"/>
      <c r="EI205" s="185"/>
      <c r="EJ205" s="185"/>
      <c r="EK205" s="185"/>
      <c r="EL205" s="185"/>
      <c r="EM205" s="185"/>
      <c r="EN205" s="185"/>
      <c r="EO205" s="185"/>
      <c r="EP205" s="185"/>
      <c r="EQ205" s="185"/>
      <c r="ER205" s="185"/>
      <c r="ES205" s="185"/>
      <c r="ET205" s="185"/>
      <c r="EU205" s="185"/>
      <c r="EV205" s="185"/>
      <c r="EW205" s="185"/>
      <c r="EX205" s="185"/>
      <c r="EY205" s="185"/>
      <c r="EZ205" s="185"/>
      <c r="FA205" s="185"/>
      <c r="FB205" s="185"/>
      <c r="FC205" s="185"/>
    </row>
    <row r="206" spans="2:159">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c r="CT206" s="185"/>
      <c r="CU206" s="185"/>
      <c r="CV206" s="185"/>
      <c r="CW206" s="185"/>
      <c r="CX206" s="185"/>
      <c r="CY206" s="185"/>
      <c r="CZ206" s="185"/>
      <c r="DA206" s="185"/>
      <c r="DB206" s="185"/>
      <c r="DC206" s="185"/>
      <c r="DD206" s="185"/>
      <c r="DE206" s="185"/>
      <c r="DF206" s="185"/>
      <c r="DG206" s="185"/>
      <c r="DH206" s="185"/>
      <c r="DI206" s="185"/>
      <c r="DJ206" s="185"/>
      <c r="DK206" s="185"/>
      <c r="DL206" s="185"/>
      <c r="DM206" s="185"/>
      <c r="DN206" s="185"/>
      <c r="DO206" s="185"/>
      <c r="DP206" s="185"/>
      <c r="DQ206" s="185"/>
      <c r="DR206" s="185"/>
      <c r="DS206" s="185"/>
      <c r="DT206" s="185"/>
      <c r="DU206" s="185"/>
      <c r="DV206" s="185"/>
      <c r="DW206" s="185"/>
      <c r="DX206" s="185"/>
      <c r="DY206" s="185"/>
      <c r="DZ206" s="185"/>
      <c r="EA206" s="185"/>
      <c r="EB206" s="185"/>
      <c r="EC206" s="185"/>
      <c r="ED206" s="185"/>
      <c r="EE206" s="185"/>
      <c r="EF206" s="185"/>
      <c r="EG206" s="185"/>
      <c r="EH206" s="185"/>
      <c r="EI206" s="185"/>
      <c r="EJ206" s="185"/>
      <c r="EK206" s="185"/>
      <c r="EL206" s="185"/>
      <c r="EM206" s="185"/>
      <c r="EN206" s="185"/>
      <c r="EO206" s="185"/>
      <c r="EP206" s="185"/>
      <c r="EQ206" s="185"/>
      <c r="ER206" s="185"/>
      <c r="ES206" s="185"/>
      <c r="ET206" s="185"/>
      <c r="EU206" s="185"/>
      <c r="EV206" s="185"/>
      <c r="EW206" s="185"/>
      <c r="EX206" s="185"/>
      <c r="EY206" s="185"/>
      <c r="EZ206" s="185"/>
      <c r="FA206" s="185"/>
      <c r="FB206" s="185"/>
      <c r="FC206" s="185"/>
    </row>
    <row r="207" spans="2:159">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c r="CT207" s="185"/>
      <c r="CU207" s="185"/>
      <c r="CV207" s="185"/>
      <c r="CW207" s="185"/>
      <c r="CX207" s="185"/>
      <c r="CY207" s="185"/>
      <c r="CZ207" s="185"/>
      <c r="DA207" s="185"/>
      <c r="DB207" s="185"/>
      <c r="DC207" s="185"/>
      <c r="DD207" s="185"/>
      <c r="DE207" s="185"/>
      <c r="DF207" s="185"/>
      <c r="DG207" s="185"/>
      <c r="DH207" s="185"/>
      <c r="DI207" s="185"/>
      <c r="DJ207" s="185"/>
      <c r="DK207" s="185"/>
      <c r="DL207" s="185"/>
      <c r="DM207" s="185"/>
      <c r="DN207" s="185"/>
      <c r="DO207" s="185"/>
      <c r="DP207" s="185"/>
      <c r="DQ207" s="185"/>
      <c r="DR207" s="185"/>
      <c r="DS207" s="185"/>
      <c r="DT207" s="185"/>
      <c r="DU207" s="185"/>
      <c r="DV207" s="185"/>
      <c r="DW207" s="185"/>
      <c r="DX207" s="185"/>
      <c r="DY207" s="185"/>
      <c r="DZ207" s="185"/>
      <c r="EA207" s="185"/>
      <c r="EB207" s="185"/>
      <c r="EC207" s="185"/>
      <c r="ED207" s="185"/>
      <c r="EE207" s="185"/>
      <c r="EF207" s="185"/>
      <c r="EG207" s="185"/>
      <c r="EH207" s="185"/>
      <c r="EI207" s="185"/>
      <c r="EJ207" s="185"/>
      <c r="EK207" s="185"/>
      <c r="EL207" s="185"/>
      <c r="EM207" s="185"/>
      <c r="EN207" s="185"/>
      <c r="EO207" s="185"/>
      <c r="EP207" s="185"/>
      <c r="EQ207" s="185"/>
      <c r="ER207" s="185"/>
      <c r="ES207" s="185"/>
      <c r="ET207" s="185"/>
      <c r="EU207" s="185"/>
      <c r="EV207" s="185"/>
      <c r="EW207" s="185"/>
      <c r="EX207" s="185"/>
      <c r="EY207" s="185"/>
      <c r="EZ207" s="185"/>
      <c r="FA207" s="185"/>
      <c r="FB207" s="185"/>
      <c r="FC207" s="185"/>
    </row>
    <row r="208" spans="2:159">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c r="CT208" s="185"/>
      <c r="CU208" s="185"/>
      <c r="CV208" s="185"/>
      <c r="CW208" s="185"/>
      <c r="CX208" s="185"/>
      <c r="CY208" s="185"/>
      <c r="CZ208" s="185"/>
      <c r="DA208" s="185"/>
      <c r="DB208" s="185"/>
      <c r="DC208" s="185"/>
      <c r="DD208" s="185"/>
      <c r="DE208" s="185"/>
      <c r="DF208" s="185"/>
      <c r="DG208" s="185"/>
      <c r="DH208" s="185"/>
      <c r="DI208" s="185"/>
      <c r="DJ208" s="185"/>
      <c r="DK208" s="185"/>
      <c r="DL208" s="185"/>
      <c r="DM208" s="185"/>
      <c r="DN208" s="185"/>
      <c r="DO208" s="185"/>
      <c r="DP208" s="185"/>
      <c r="DQ208" s="185"/>
      <c r="DR208" s="185"/>
      <c r="DS208" s="185"/>
      <c r="DT208" s="185"/>
      <c r="DU208" s="185"/>
      <c r="DV208" s="185"/>
      <c r="DW208" s="185"/>
      <c r="DX208" s="185"/>
      <c r="DY208" s="185"/>
      <c r="DZ208" s="185"/>
      <c r="EA208" s="185"/>
      <c r="EB208" s="185"/>
      <c r="EC208" s="185"/>
      <c r="ED208" s="185"/>
      <c r="EE208" s="185"/>
      <c r="EF208" s="185"/>
      <c r="EG208" s="185"/>
      <c r="EH208" s="185"/>
      <c r="EI208" s="185"/>
      <c r="EJ208" s="185"/>
      <c r="EK208" s="185"/>
      <c r="EL208" s="185"/>
      <c r="EM208" s="185"/>
      <c r="EN208" s="185"/>
      <c r="EO208" s="185"/>
      <c r="EP208" s="185"/>
      <c r="EQ208" s="185"/>
      <c r="ER208" s="185"/>
      <c r="ES208" s="185"/>
      <c r="ET208" s="185"/>
      <c r="EU208" s="185"/>
      <c r="EV208" s="185"/>
      <c r="EW208" s="185"/>
      <c r="EX208" s="185"/>
      <c r="EY208" s="185"/>
      <c r="EZ208" s="185"/>
      <c r="FA208" s="185"/>
      <c r="FB208" s="185"/>
      <c r="FC208" s="185"/>
    </row>
    <row r="209" spans="2:159">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c r="CT209" s="185"/>
      <c r="CU209" s="185"/>
      <c r="CV209" s="185"/>
      <c r="CW209" s="185"/>
      <c r="CX209" s="185"/>
      <c r="CY209" s="185"/>
      <c r="CZ209" s="185"/>
      <c r="DA209" s="185"/>
      <c r="DB209" s="185"/>
      <c r="DC209" s="185"/>
      <c r="DD209" s="185"/>
      <c r="DE209" s="185"/>
      <c r="DF209" s="185"/>
      <c r="DG209" s="185"/>
      <c r="DH209" s="185"/>
      <c r="DI209" s="185"/>
      <c r="DJ209" s="185"/>
      <c r="DK209" s="185"/>
      <c r="DL209" s="185"/>
      <c r="DM209" s="185"/>
      <c r="DN209" s="185"/>
      <c r="DO209" s="185"/>
      <c r="DP209" s="185"/>
      <c r="DQ209" s="185"/>
      <c r="DR209" s="185"/>
      <c r="DS209" s="185"/>
      <c r="DT209" s="185"/>
      <c r="DU209" s="185"/>
      <c r="DV209" s="185"/>
      <c r="DW209" s="185"/>
      <c r="DX209" s="185"/>
      <c r="DY209" s="185"/>
      <c r="DZ209" s="185"/>
      <c r="EA209" s="185"/>
      <c r="EB209" s="185"/>
      <c r="EC209" s="185"/>
      <c r="ED209" s="185"/>
      <c r="EE209" s="185"/>
      <c r="EF209" s="185"/>
      <c r="EG209" s="185"/>
      <c r="EH209" s="185"/>
      <c r="EI209" s="185"/>
      <c r="EJ209" s="185"/>
      <c r="EK209" s="185"/>
      <c r="EL209" s="185"/>
      <c r="EM209" s="185"/>
      <c r="EN209" s="185"/>
      <c r="EO209" s="185"/>
      <c r="EP209" s="185"/>
      <c r="EQ209" s="185"/>
      <c r="ER209" s="185"/>
      <c r="ES209" s="185"/>
      <c r="ET209" s="185"/>
      <c r="EU209" s="185"/>
      <c r="EV209" s="185"/>
      <c r="EW209" s="185"/>
      <c r="EX209" s="185"/>
      <c r="EY209" s="185"/>
      <c r="EZ209" s="185"/>
      <c r="FA209" s="185"/>
      <c r="FB209" s="185"/>
      <c r="FC209" s="185"/>
    </row>
    <row r="210" spans="2:159">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c r="CT210" s="185"/>
      <c r="CU210" s="185"/>
      <c r="CV210" s="185"/>
      <c r="CW210" s="185"/>
      <c r="CX210" s="185"/>
      <c r="CY210" s="185"/>
      <c r="CZ210" s="185"/>
      <c r="DA210" s="185"/>
      <c r="DB210" s="185"/>
      <c r="DC210" s="185"/>
      <c r="DD210" s="185"/>
      <c r="DE210" s="185"/>
      <c r="DF210" s="185"/>
      <c r="DG210" s="185"/>
      <c r="DH210" s="185"/>
      <c r="DI210" s="185"/>
      <c r="DJ210" s="185"/>
      <c r="DK210" s="185"/>
      <c r="DL210" s="185"/>
      <c r="DM210" s="185"/>
      <c r="DN210" s="185"/>
      <c r="DO210" s="185"/>
      <c r="DP210" s="185"/>
      <c r="DQ210" s="185"/>
      <c r="DR210" s="185"/>
      <c r="DS210" s="185"/>
      <c r="DT210" s="185"/>
      <c r="DU210" s="185"/>
      <c r="DV210" s="185"/>
      <c r="DW210" s="185"/>
      <c r="DX210" s="185"/>
      <c r="DY210" s="185"/>
      <c r="DZ210" s="185"/>
      <c r="EA210" s="185"/>
      <c r="EB210" s="185"/>
      <c r="EC210" s="185"/>
      <c r="ED210" s="185"/>
      <c r="EE210" s="185"/>
      <c r="EF210" s="185"/>
      <c r="EG210" s="185"/>
      <c r="EH210" s="185"/>
      <c r="EI210" s="185"/>
      <c r="EJ210" s="185"/>
      <c r="EK210" s="185"/>
      <c r="EL210" s="185"/>
      <c r="EM210" s="185"/>
      <c r="EN210" s="185"/>
      <c r="EO210" s="185"/>
      <c r="EP210" s="185"/>
      <c r="EQ210" s="185"/>
      <c r="ER210" s="185"/>
      <c r="ES210" s="185"/>
      <c r="ET210" s="185"/>
      <c r="EU210" s="185"/>
      <c r="EV210" s="185"/>
      <c r="EW210" s="185"/>
      <c r="EX210" s="185"/>
      <c r="EY210" s="185"/>
      <c r="EZ210" s="185"/>
      <c r="FA210" s="185"/>
      <c r="FB210" s="185"/>
      <c r="FC210" s="185"/>
    </row>
    <row r="211" spans="2:159">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c r="CT211" s="185"/>
      <c r="CU211" s="185"/>
      <c r="CV211" s="185"/>
      <c r="CW211" s="185"/>
      <c r="CX211" s="185"/>
      <c r="CY211" s="185"/>
      <c r="CZ211" s="185"/>
      <c r="DA211" s="185"/>
      <c r="DB211" s="185"/>
      <c r="DC211" s="185"/>
      <c r="DD211" s="185"/>
      <c r="DE211" s="185"/>
      <c r="DF211" s="185"/>
      <c r="DG211" s="185"/>
      <c r="DH211" s="185"/>
      <c r="DI211" s="185"/>
      <c r="DJ211" s="185"/>
      <c r="DK211" s="185"/>
      <c r="DL211" s="185"/>
      <c r="DM211" s="185"/>
      <c r="DN211" s="185"/>
      <c r="DO211" s="185"/>
      <c r="DP211" s="185"/>
      <c r="DQ211" s="185"/>
      <c r="DR211" s="185"/>
      <c r="DS211" s="185"/>
      <c r="DT211" s="185"/>
      <c r="DU211" s="185"/>
      <c r="DV211" s="185"/>
      <c r="DW211" s="185"/>
      <c r="DX211" s="185"/>
      <c r="DY211" s="185"/>
      <c r="DZ211" s="185"/>
      <c r="EA211" s="185"/>
      <c r="EB211" s="185"/>
      <c r="EC211" s="185"/>
      <c r="ED211" s="185"/>
      <c r="EE211" s="185"/>
      <c r="EF211" s="185"/>
      <c r="EG211" s="185"/>
      <c r="EH211" s="185"/>
      <c r="EI211" s="185"/>
      <c r="EJ211" s="185"/>
      <c r="EK211" s="185"/>
      <c r="EL211" s="185"/>
      <c r="EM211" s="185"/>
      <c r="EN211" s="185"/>
      <c r="EO211" s="185"/>
      <c r="EP211" s="185"/>
      <c r="EQ211" s="185"/>
      <c r="ER211" s="185"/>
      <c r="ES211" s="185"/>
      <c r="ET211" s="185"/>
      <c r="EU211" s="185"/>
      <c r="EV211" s="185"/>
      <c r="EW211" s="185"/>
      <c r="EX211" s="185"/>
      <c r="EY211" s="185"/>
      <c r="EZ211" s="185"/>
      <c r="FA211" s="185"/>
      <c r="FB211" s="185"/>
      <c r="FC211" s="185"/>
    </row>
    <row r="212" spans="2:159">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c r="CT212" s="185"/>
      <c r="CU212" s="185"/>
      <c r="CV212" s="185"/>
      <c r="CW212" s="185"/>
      <c r="CX212" s="185"/>
      <c r="CY212" s="185"/>
      <c r="CZ212" s="185"/>
      <c r="DA212" s="185"/>
      <c r="DB212" s="185"/>
      <c r="DC212" s="185"/>
      <c r="DD212" s="185"/>
      <c r="DE212" s="185"/>
      <c r="DF212" s="185"/>
      <c r="DG212" s="185"/>
      <c r="DH212" s="185"/>
      <c r="DI212" s="185"/>
      <c r="DJ212" s="185"/>
      <c r="DK212" s="185"/>
      <c r="DL212" s="185"/>
      <c r="DM212" s="185"/>
      <c r="DN212" s="185"/>
      <c r="DO212" s="185"/>
      <c r="DP212" s="185"/>
      <c r="DQ212" s="185"/>
      <c r="DR212" s="185"/>
      <c r="DS212" s="185"/>
      <c r="DT212" s="185"/>
      <c r="DU212" s="185"/>
      <c r="DV212" s="185"/>
      <c r="DW212" s="185"/>
      <c r="DX212" s="185"/>
      <c r="DY212" s="185"/>
      <c r="DZ212" s="185"/>
      <c r="EA212" s="185"/>
      <c r="EB212" s="185"/>
      <c r="EC212" s="185"/>
      <c r="ED212" s="185"/>
      <c r="EE212" s="185"/>
      <c r="EF212" s="185"/>
      <c r="EG212" s="185"/>
      <c r="EH212" s="185"/>
      <c r="EI212" s="185"/>
      <c r="EJ212" s="185"/>
      <c r="EK212" s="185"/>
      <c r="EL212" s="185"/>
      <c r="EM212" s="185"/>
      <c r="EN212" s="185"/>
      <c r="EO212" s="185"/>
      <c r="EP212" s="185"/>
      <c r="EQ212" s="185"/>
      <c r="ER212" s="185"/>
      <c r="ES212" s="185"/>
      <c r="ET212" s="185"/>
      <c r="EU212" s="185"/>
      <c r="EV212" s="185"/>
      <c r="EW212" s="185"/>
      <c r="EX212" s="185"/>
      <c r="EY212" s="185"/>
      <c r="EZ212" s="185"/>
      <c r="FA212" s="185"/>
      <c r="FB212" s="185"/>
      <c r="FC212" s="185"/>
    </row>
    <row r="213" spans="2:159">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c r="CJ213" s="185"/>
      <c r="CK213" s="185"/>
      <c r="CL213" s="185"/>
      <c r="CM213" s="185"/>
      <c r="CN213" s="185"/>
      <c r="CO213" s="185"/>
      <c r="CP213" s="185"/>
      <c r="CQ213" s="185"/>
      <c r="CR213" s="185"/>
      <c r="CS213" s="185"/>
      <c r="CT213" s="185"/>
      <c r="CU213" s="185"/>
      <c r="CV213" s="185"/>
      <c r="CW213" s="185"/>
      <c r="CX213" s="185"/>
      <c r="CY213" s="185"/>
      <c r="CZ213" s="185"/>
      <c r="DA213" s="185"/>
      <c r="DB213" s="185"/>
      <c r="DC213" s="185"/>
      <c r="DD213" s="185"/>
      <c r="DE213" s="185"/>
      <c r="DF213" s="185"/>
      <c r="DG213" s="185"/>
      <c r="DH213" s="185"/>
      <c r="DI213" s="185"/>
      <c r="DJ213" s="185"/>
      <c r="DK213" s="185"/>
      <c r="DL213" s="185"/>
      <c r="DM213" s="185"/>
      <c r="DN213" s="185"/>
      <c r="DO213" s="185"/>
      <c r="DP213" s="185"/>
      <c r="DQ213" s="185"/>
      <c r="DR213" s="185"/>
      <c r="DS213" s="185"/>
      <c r="DT213" s="185"/>
      <c r="DU213" s="185"/>
      <c r="DV213" s="185"/>
      <c r="DW213" s="185"/>
      <c r="DX213" s="185"/>
      <c r="DY213" s="185"/>
      <c r="DZ213" s="185"/>
      <c r="EA213" s="185"/>
      <c r="EB213" s="185"/>
      <c r="EC213" s="185"/>
      <c r="ED213" s="185"/>
      <c r="EE213" s="185"/>
      <c r="EF213" s="185"/>
      <c r="EG213" s="185"/>
      <c r="EH213" s="185"/>
      <c r="EI213" s="185"/>
      <c r="EJ213" s="185"/>
      <c r="EK213" s="185"/>
      <c r="EL213" s="185"/>
      <c r="EM213" s="185"/>
      <c r="EN213" s="185"/>
      <c r="EO213" s="185"/>
      <c r="EP213" s="185"/>
      <c r="EQ213" s="185"/>
      <c r="ER213" s="185"/>
      <c r="ES213" s="185"/>
      <c r="ET213" s="185"/>
      <c r="EU213" s="185"/>
      <c r="EV213" s="185"/>
      <c r="EW213" s="185"/>
      <c r="EX213" s="185"/>
      <c r="EY213" s="185"/>
      <c r="EZ213" s="185"/>
      <c r="FA213" s="185"/>
      <c r="FB213" s="185"/>
      <c r="FC213" s="185"/>
    </row>
    <row r="214" spans="2:159">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c r="CJ214" s="185"/>
      <c r="CK214" s="185"/>
      <c r="CL214" s="185"/>
      <c r="CM214" s="185"/>
      <c r="CN214" s="185"/>
      <c r="CO214" s="185"/>
      <c r="CP214" s="185"/>
      <c r="CQ214" s="185"/>
      <c r="CR214" s="185"/>
      <c r="CS214" s="185"/>
      <c r="CT214" s="185"/>
      <c r="CU214" s="185"/>
      <c r="CV214" s="185"/>
      <c r="CW214" s="185"/>
      <c r="CX214" s="185"/>
      <c r="CY214" s="185"/>
      <c r="CZ214" s="185"/>
      <c r="DA214" s="185"/>
      <c r="DB214" s="185"/>
      <c r="DC214" s="185"/>
      <c r="DD214" s="185"/>
      <c r="DE214" s="185"/>
      <c r="DF214" s="185"/>
      <c r="DG214" s="185"/>
      <c r="DH214" s="185"/>
      <c r="DI214" s="185"/>
      <c r="DJ214" s="185"/>
      <c r="DK214" s="185"/>
      <c r="DL214" s="185"/>
      <c r="DM214" s="185"/>
      <c r="DN214" s="185"/>
      <c r="DO214" s="185"/>
      <c r="DP214" s="185"/>
      <c r="DQ214" s="185"/>
      <c r="DR214" s="185"/>
      <c r="DS214" s="185"/>
      <c r="DT214" s="185"/>
      <c r="DU214" s="185"/>
      <c r="DV214" s="185"/>
      <c r="DW214" s="185"/>
      <c r="DX214" s="185"/>
      <c r="DY214" s="185"/>
      <c r="DZ214" s="185"/>
      <c r="EA214" s="185"/>
      <c r="EB214" s="185"/>
      <c r="EC214" s="185"/>
      <c r="ED214" s="185"/>
      <c r="EE214" s="185"/>
      <c r="EF214" s="185"/>
      <c r="EG214" s="185"/>
      <c r="EH214" s="185"/>
      <c r="EI214" s="185"/>
      <c r="EJ214" s="185"/>
      <c r="EK214" s="185"/>
      <c r="EL214" s="185"/>
      <c r="EM214" s="185"/>
      <c r="EN214" s="185"/>
      <c r="EO214" s="185"/>
      <c r="EP214" s="185"/>
      <c r="EQ214" s="185"/>
      <c r="ER214" s="185"/>
      <c r="ES214" s="185"/>
      <c r="ET214" s="185"/>
      <c r="EU214" s="185"/>
      <c r="EV214" s="185"/>
      <c r="EW214" s="185"/>
      <c r="EX214" s="185"/>
      <c r="EY214" s="185"/>
      <c r="EZ214" s="185"/>
      <c r="FA214" s="185"/>
      <c r="FB214" s="185"/>
      <c r="FC214" s="185"/>
    </row>
    <row r="215" spans="2:159">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c r="CJ215" s="185"/>
      <c r="CK215" s="185"/>
      <c r="CL215" s="185"/>
      <c r="CM215" s="185"/>
      <c r="CN215" s="185"/>
      <c r="CO215" s="185"/>
      <c r="CP215" s="185"/>
      <c r="CQ215" s="185"/>
      <c r="CR215" s="185"/>
      <c r="CS215" s="185"/>
      <c r="CT215" s="185"/>
      <c r="CU215" s="185"/>
      <c r="CV215" s="185"/>
      <c r="CW215" s="185"/>
      <c r="CX215" s="185"/>
      <c r="CY215" s="185"/>
      <c r="CZ215" s="185"/>
      <c r="DA215" s="185"/>
      <c r="DB215" s="185"/>
      <c r="DC215" s="185"/>
      <c r="DD215" s="185"/>
      <c r="DE215" s="185"/>
      <c r="DF215" s="185"/>
      <c r="DG215" s="185"/>
      <c r="DH215" s="185"/>
      <c r="DI215" s="185"/>
      <c r="DJ215" s="185"/>
      <c r="DK215" s="185"/>
      <c r="DL215" s="185"/>
      <c r="DM215" s="185"/>
      <c r="DN215" s="185"/>
      <c r="DO215" s="185"/>
      <c r="DP215" s="185"/>
      <c r="DQ215" s="185"/>
      <c r="DR215" s="185"/>
      <c r="DS215" s="185"/>
      <c r="DT215" s="185"/>
      <c r="DU215" s="185"/>
      <c r="DV215" s="185"/>
      <c r="DW215" s="185"/>
      <c r="DX215" s="185"/>
      <c r="DY215" s="185"/>
      <c r="DZ215" s="185"/>
      <c r="EA215" s="185"/>
      <c r="EB215" s="185"/>
      <c r="EC215" s="185"/>
      <c r="ED215" s="185"/>
      <c r="EE215" s="185"/>
      <c r="EF215" s="185"/>
      <c r="EG215" s="185"/>
      <c r="EH215" s="185"/>
      <c r="EI215" s="185"/>
      <c r="EJ215" s="185"/>
      <c r="EK215" s="185"/>
      <c r="EL215" s="185"/>
      <c r="EM215" s="185"/>
      <c r="EN215" s="185"/>
      <c r="EO215" s="185"/>
      <c r="EP215" s="185"/>
      <c r="EQ215" s="185"/>
      <c r="ER215" s="185"/>
      <c r="ES215" s="185"/>
      <c r="ET215" s="185"/>
      <c r="EU215" s="185"/>
      <c r="EV215" s="185"/>
      <c r="EW215" s="185"/>
      <c r="EX215" s="185"/>
      <c r="EY215" s="185"/>
      <c r="EZ215" s="185"/>
      <c r="FA215" s="185"/>
      <c r="FB215" s="185"/>
      <c r="FC215" s="185"/>
    </row>
    <row r="216" spans="2:159">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c r="CJ216" s="185"/>
      <c r="CK216" s="185"/>
      <c r="CL216" s="185"/>
      <c r="CM216" s="185"/>
      <c r="CN216" s="185"/>
      <c r="CO216" s="185"/>
      <c r="CP216" s="185"/>
      <c r="CQ216" s="185"/>
      <c r="CR216" s="185"/>
      <c r="CS216" s="185"/>
      <c r="CT216" s="185"/>
      <c r="CU216" s="185"/>
      <c r="CV216" s="185"/>
      <c r="CW216" s="185"/>
      <c r="CX216" s="185"/>
      <c r="CY216" s="185"/>
      <c r="CZ216" s="185"/>
      <c r="DA216" s="185"/>
      <c r="DB216" s="185"/>
      <c r="DC216" s="185"/>
      <c r="DD216" s="185"/>
      <c r="DE216" s="185"/>
      <c r="DF216" s="185"/>
      <c r="DG216" s="185"/>
      <c r="DH216" s="185"/>
      <c r="DI216" s="185"/>
      <c r="DJ216" s="185"/>
      <c r="DK216" s="185"/>
      <c r="DL216" s="185"/>
      <c r="DM216" s="185"/>
      <c r="DN216" s="185"/>
      <c r="DO216" s="185"/>
      <c r="DP216" s="185"/>
      <c r="DQ216" s="185"/>
      <c r="DR216" s="185"/>
      <c r="DS216" s="185"/>
      <c r="DT216" s="185"/>
      <c r="DU216" s="185"/>
      <c r="DV216" s="185"/>
      <c r="DW216" s="185"/>
      <c r="DX216" s="185"/>
      <c r="DY216" s="185"/>
      <c r="DZ216" s="185"/>
      <c r="EA216" s="185"/>
      <c r="EB216" s="185"/>
      <c r="EC216" s="185"/>
      <c r="ED216" s="185"/>
      <c r="EE216" s="185"/>
      <c r="EF216" s="185"/>
      <c r="EG216" s="185"/>
      <c r="EH216" s="185"/>
      <c r="EI216" s="185"/>
      <c r="EJ216" s="185"/>
      <c r="EK216" s="185"/>
      <c r="EL216" s="185"/>
      <c r="EM216" s="185"/>
      <c r="EN216" s="185"/>
      <c r="EO216" s="185"/>
      <c r="EP216" s="185"/>
      <c r="EQ216" s="185"/>
      <c r="ER216" s="185"/>
      <c r="ES216" s="185"/>
      <c r="ET216" s="185"/>
      <c r="EU216" s="185"/>
      <c r="EV216" s="185"/>
      <c r="EW216" s="185"/>
      <c r="EX216" s="185"/>
      <c r="EY216" s="185"/>
      <c r="EZ216" s="185"/>
      <c r="FA216" s="185"/>
      <c r="FB216" s="185"/>
      <c r="FC216" s="185"/>
    </row>
    <row r="217" spans="2:159">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c r="CJ217" s="185"/>
      <c r="CK217" s="185"/>
      <c r="CL217" s="185"/>
      <c r="CM217" s="185"/>
      <c r="CN217" s="185"/>
      <c r="CO217" s="185"/>
      <c r="CP217" s="185"/>
      <c r="CQ217" s="185"/>
      <c r="CR217" s="185"/>
      <c r="CS217" s="185"/>
      <c r="CT217" s="185"/>
      <c r="CU217" s="185"/>
      <c r="CV217" s="185"/>
      <c r="CW217" s="185"/>
      <c r="CX217" s="185"/>
      <c r="CY217" s="185"/>
      <c r="CZ217" s="185"/>
      <c r="DA217" s="185"/>
      <c r="DB217" s="185"/>
      <c r="DC217" s="185"/>
      <c r="DD217" s="185"/>
      <c r="DE217" s="185"/>
      <c r="DF217" s="185"/>
      <c r="DG217" s="185"/>
      <c r="DH217" s="185"/>
      <c r="DI217" s="185"/>
      <c r="DJ217" s="185"/>
      <c r="DK217" s="185"/>
      <c r="DL217" s="185"/>
      <c r="DM217" s="185"/>
      <c r="DN217" s="185"/>
      <c r="DO217" s="185"/>
      <c r="DP217" s="185"/>
      <c r="DQ217" s="185"/>
      <c r="DR217" s="185"/>
      <c r="DS217" s="185"/>
      <c r="DT217" s="185"/>
      <c r="DU217" s="185"/>
      <c r="DV217" s="185"/>
      <c r="DW217" s="185"/>
      <c r="DX217" s="185"/>
      <c r="DY217" s="185"/>
      <c r="DZ217" s="185"/>
      <c r="EA217" s="185"/>
      <c r="EB217" s="185"/>
      <c r="EC217" s="185"/>
      <c r="ED217" s="185"/>
      <c r="EE217" s="185"/>
      <c r="EF217" s="185"/>
      <c r="EG217" s="185"/>
      <c r="EH217" s="185"/>
      <c r="EI217" s="185"/>
      <c r="EJ217" s="185"/>
      <c r="EK217" s="185"/>
      <c r="EL217" s="185"/>
      <c r="EM217" s="185"/>
      <c r="EN217" s="185"/>
      <c r="EO217" s="185"/>
      <c r="EP217" s="185"/>
      <c r="EQ217" s="185"/>
      <c r="ER217" s="185"/>
      <c r="ES217" s="185"/>
      <c r="ET217" s="185"/>
      <c r="EU217" s="185"/>
      <c r="EV217" s="185"/>
      <c r="EW217" s="185"/>
      <c r="EX217" s="185"/>
      <c r="EY217" s="185"/>
      <c r="EZ217" s="185"/>
      <c r="FA217" s="185"/>
      <c r="FB217" s="185"/>
      <c r="FC217" s="185"/>
    </row>
    <row r="218" spans="2:159">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c r="CJ218" s="185"/>
      <c r="CK218" s="185"/>
      <c r="CL218" s="185"/>
      <c r="CM218" s="185"/>
      <c r="CN218" s="185"/>
      <c r="CO218" s="185"/>
      <c r="CP218" s="185"/>
      <c r="CQ218" s="185"/>
      <c r="CR218" s="185"/>
      <c r="CS218" s="185"/>
      <c r="CT218" s="185"/>
      <c r="CU218" s="185"/>
      <c r="CV218" s="185"/>
      <c r="CW218" s="185"/>
      <c r="CX218" s="185"/>
      <c r="CY218" s="185"/>
      <c r="CZ218" s="185"/>
      <c r="DA218" s="185"/>
      <c r="DB218" s="185"/>
      <c r="DC218" s="185"/>
      <c r="DD218" s="185"/>
      <c r="DE218" s="185"/>
      <c r="DF218" s="185"/>
      <c r="DG218" s="185"/>
      <c r="DH218" s="185"/>
      <c r="DI218" s="185"/>
      <c r="DJ218" s="185"/>
      <c r="DK218" s="185"/>
      <c r="DL218" s="185"/>
      <c r="DM218" s="185"/>
      <c r="DN218" s="185"/>
      <c r="DO218" s="185"/>
      <c r="DP218" s="185"/>
      <c r="DQ218" s="185"/>
      <c r="DR218" s="185"/>
      <c r="DS218" s="185"/>
      <c r="DT218" s="185"/>
      <c r="DU218" s="185"/>
      <c r="DV218" s="185"/>
      <c r="DW218" s="185"/>
      <c r="DX218" s="185"/>
      <c r="DY218" s="185"/>
      <c r="DZ218" s="185"/>
      <c r="EA218" s="185"/>
      <c r="EB218" s="185"/>
      <c r="EC218" s="185"/>
      <c r="ED218" s="185"/>
      <c r="EE218" s="185"/>
      <c r="EF218" s="185"/>
      <c r="EG218" s="185"/>
      <c r="EH218" s="185"/>
      <c r="EI218" s="185"/>
      <c r="EJ218" s="185"/>
      <c r="EK218" s="185"/>
      <c r="EL218" s="185"/>
      <c r="EM218" s="185"/>
      <c r="EN218" s="185"/>
      <c r="EO218" s="185"/>
      <c r="EP218" s="185"/>
      <c r="EQ218" s="185"/>
      <c r="ER218" s="185"/>
      <c r="ES218" s="185"/>
      <c r="ET218" s="185"/>
      <c r="EU218" s="185"/>
      <c r="EV218" s="185"/>
      <c r="EW218" s="185"/>
      <c r="EX218" s="185"/>
      <c r="EY218" s="185"/>
      <c r="EZ218" s="185"/>
      <c r="FA218" s="185"/>
      <c r="FB218" s="185"/>
      <c r="FC218" s="185"/>
    </row>
    <row r="219" spans="2:159">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c r="CJ219" s="185"/>
      <c r="CK219" s="185"/>
      <c r="CL219" s="185"/>
      <c r="CM219" s="185"/>
      <c r="CN219" s="185"/>
      <c r="CO219" s="185"/>
      <c r="CP219" s="185"/>
      <c r="CQ219" s="185"/>
      <c r="CR219" s="185"/>
      <c r="CS219" s="185"/>
      <c r="CT219" s="185"/>
      <c r="CU219" s="185"/>
      <c r="CV219" s="185"/>
      <c r="CW219" s="185"/>
      <c r="CX219" s="185"/>
      <c r="CY219" s="185"/>
      <c r="CZ219" s="185"/>
      <c r="DA219" s="185"/>
      <c r="DB219" s="185"/>
      <c r="DC219" s="185"/>
      <c r="DD219" s="185"/>
      <c r="DE219" s="185"/>
      <c r="DF219" s="185"/>
      <c r="DG219" s="185"/>
      <c r="DH219" s="185"/>
      <c r="DI219" s="185"/>
      <c r="DJ219" s="185"/>
      <c r="DK219" s="185"/>
      <c r="DL219" s="185"/>
      <c r="DM219" s="185"/>
      <c r="DN219" s="185"/>
      <c r="DO219" s="185"/>
      <c r="DP219" s="185"/>
      <c r="DQ219" s="185"/>
      <c r="DR219" s="185"/>
      <c r="DS219" s="185"/>
      <c r="DT219" s="185"/>
      <c r="DU219" s="185"/>
      <c r="DV219" s="185"/>
      <c r="DW219" s="185"/>
      <c r="DX219" s="185"/>
      <c r="DY219" s="185"/>
      <c r="DZ219" s="185"/>
      <c r="EA219" s="185"/>
      <c r="EB219" s="185"/>
      <c r="EC219" s="185"/>
      <c r="ED219" s="185"/>
      <c r="EE219" s="185"/>
      <c r="EF219" s="185"/>
      <c r="EG219" s="185"/>
      <c r="EH219" s="185"/>
      <c r="EI219" s="185"/>
      <c r="EJ219" s="185"/>
      <c r="EK219" s="185"/>
      <c r="EL219" s="185"/>
      <c r="EM219" s="185"/>
      <c r="EN219" s="185"/>
      <c r="EO219" s="185"/>
      <c r="EP219" s="185"/>
      <c r="EQ219" s="185"/>
      <c r="ER219" s="185"/>
      <c r="ES219" s="185"/>
      <c r="ET219" s="185"/>
      <c r="EU219" s="185"/>
      <c r="EV219" s="185"/>
      <c r="EW219" s="185"/>
      <c r="EX219" s="185"/>
      <c r="EY219" s="185"/>
      <c r="EZ219" s="185"/>
      <c r="FA219" s="185"/>
      <c r="FB219" s="185"/>
      <c r="FC219" s="185"/>
    </row>
    <row r="220" spans="2:159">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c r="CJ220" s="185"/>
      <c r="CK220" s="185"/>
      <c r="CL220" s="185"/>
      <c r="CM220" s="185"/>
      <c r="CN220" s="185"/>
      <c r="CO220" s="185"/>
      <c r="CP220" s="185"/>
      <c r="CQ220" s="185"/>
      <c r="CR220" s="185"/>
      <c r="CS220" s="185"/>
      <c r="CT220" s="185"/>
      <c r="CU220" s="185"/>
      <c r="CV220" s="185"/>
      <c r="CW220" s="185"/>
      <c r="CX220" s="185"/>
      <c r="CY220" s="185"/>
      <c r="CZ220" s="185"/>
      <c r="DA220" s="185"/>
      <c r="DB220" s="185"/>
      <c r="DC220" s="185"/>
      <c r="DD220" s="185"/>
      <c r="DE220" s="185"/>
      <c r="DF220" s="185"/>
      <c r="DG220" s="185"/>
      <c r="DH220" s="185"/>
      <c r="DI220" s="185"/>
      <c r="DJ220" s="185"/>
      <c r="DK220" s="185"/>
      <c r="DL220" s="185"/>
      <c r="DM220" s="185"/>
      <c r="DN220" s="185"/>
      <c r="DO220" s="185"/>
      <c r="DP220" s="185"/>
      <c r="DQ220" s="185"/>
      <c r="DR220" s="185"/>
      <c r="DS220" s="185"/>
      <c r="DT220" s="185"/>
      <c r="DU220" s="185"/>
      <c r="DV220" s="185"/>
      <c r="DW220" s="185"/>
      <c r="DX220" s="185"/>
      <c r="DY220" s="185"/>
      <c r="DZ220" s="185"/>
      <c r="EA220" s="185"/>
      <c r="EB220" s="185"/>
      <c r="EC220" s="185"/>
      <c r="ED220" s="185"/>
      <c r="EE220" s="185"/>
      <c r="EF220" s="185"/>
      <c r="EG220" s="185"/>
      <c r="EH220" s="185"/>
      <c r="EI220" s="185"/>
      <c r="EJ220" s="185"/>
      <c r="EK220" s="185"/>
      <c r="EL220" s="185"/>
      <c r="EM220" s="185"/>
      <c r="EN220" s="185"/>
      <c r="EO220" s="185"/>
      <c r="EP220" s="185"/>
      <c r="EQ220" s="185"/>
      <c r="ER220" s="185"/>
      <c r="ES220" s="185"/>
      <c r="ET220" s="185"/>
      <c r="EU220" s="185"/>
      <c r="EV220" s="185"/>
      <c r="EW220" s="185"/>
      <c r="EX220" s="185"/>
      <c r="EY220" s="185"/>
      <c r="EZ220" s="185"/>
      <c r="FA220" s="185"/>
      <c r="FB220" s="185"/>
      <c r="FC220" s="185"/>
    </row>
    <row r="221" spans="2:159">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c r="CJ221" s="185"/>
      <c r="CK221" s="185"/>
      <c r="CL221" s="185"/>
      <c r="CM221" s="185"/>
      <c r="CN221" s="185"/>
      <c r="CO221" s="185"/>
      <c r="CP221" s="185"/>
      <c r="CQ221" s="185"/>
      <c r="CR221" s="185"/>
      <c r="CS221" s="185"/>
      <c r="CT221" s="185"/>
      <c r="CU221" s="185"/>
      <c r="CV221" s="185"/>
      <c r="CW221" s="185"/>
      <c r="CX221" s="185"/>
      <c r="CY221" s="185"/>
      <c r="CZ221" s="185"/>
      <c r="DA221" s="185"/>
      <c r="DB221" s="185"/>
      <c r="DC221" s="185"/>
      <c r="DD221" s="185"/>
      <c r="DE221" s="185"/>
      <c r="DF221" s="185"/>
      <c r="DG221" s="185"/>
      <c r="DH221" s="185"/>
      <c r="DI221" s="185"/>
      <c r="DJ221" s="185"/>
      <c r="DK221" s="185"/>
      <c r="DL221" s="185"/>
      <c r="DM221" s="185"/>
      <c r="DN221" s="185"/>
      <c r="DO221" s="185"/>
      <c r="DP221" s="185"/>
      <c r="DQ221" s="185"/>
      <c r="DR221" s="185"/>
      <c r="DS221" s="185"/>
      <c r="DT221" s="185"/>
      <c r="DU221" s="185"/>
      <c r="DV221" s="185"/>
      <c r="DW221" s="185"/>
      <c r="DX221" s="185"/>
      <c r="DY221" s="185"/>
      <c r="DZ221" s="185"/>
      <c r="EA221" s="185"/>
      <c r="EB221" s="185"/>
      <c r="EC221" s="185"/>
      <c r="ED221" s="185"/>
      <c r="EE221" s="185"/>
      <c r="EF221" s="185"/>
      <c r="EG221" s="185"/>
      <c r="EH221" s="185"/>
      <c r="EI221" s="185"/>
      <c r="EJ221" s="185"/>
      <c r="EK221" s="185"/>
      <c r="EL221" s="185"/>
      <c r="EM221" s="185"/>
      <c r="EN221" s="185"/>
      <c r="EO221" s="185"/>
      <c r="EP221" s="185"/>
      <c r="EQ221" s="185"/>
      <c r="ER221" s="185"/>
      <c r="ES221" s="185"/>
      <c r="ET221" s="185"/>
      <c r="EU221" s="185"/>
      <c r="EV221" s="185"/>
      <c r="EW221" s="185"/>
      <c r="EX221" s="185"/>
      <c r="EY221" s="185"/>
      <c r="EZ221" s="185"/>
      <c r="FA221" s="185"/>
      <c r="FB221" s="185"/>
      <c r="FC221" s="185"/>
    </row>
    <row r="222" spans="2:159">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c r="CJ222" s="185"/>
      <c r="CK222" s="185"/>
      <c r="CL222" s="185"/>
      <c r="CM222" s="185"/>
      <c r="CN222" s="185"/>
      <c r="CO222" s="185"/>
      <c r="CP222" s="185"/>
      <c r="CQ222" s="185"/>
      <c r="CR222" s="185"/>
      <c r="CS222" s="185"/>
      <c r="CT222" s="185"/>
      <c r="CU222" s="185"/>
      <c r="CV222" s="185"/>
      <c r="CW222" s="185"/>
      <c r="CX222" s="185"/>
      <c r="CY222" s="185"/>
      <c r="CZ222" s="185"/>
      <c r="DA222" s="185"/>
      <c r="DB222" s="185"/>
      <c r="DC222" s="185"/>
      <c r="DD222" s="185"/>
      <c r="DE222" s="185"/>
      <c r="DF222" s="185"/>
      <c r="DG222" s="185"/>
      <c r="DH222" s="185"/>
      <c r="DI222" s="185"/>
      <c r="DJ222" s="185"/>
      <c r="DK222" s="185"/>
      <c r="DL222" s="185"/>
      <c r="DM222" s="185"/>
      <c r="DN222" s="185"/>
      <c r="DO222" s="185"/>
      <c r="DP222" s="185"/>
      <c r="DQ222" s="185"/>
      <c r="DR222" s="185"/>
      <c r="DS222" s="185"/>
      <c r="DT222" s="185"/>
      <c r="DU222" s="185"/>
      <c r="DV222" s="185"/>
      <c r="DW222" s="185"/>
      <c r="DX222" s="185"/>
      <c r="DY222" s="185"/>
      <c r="DZ222" s="185"/>
      <c r="EA222" s="185"/>
      <c r="EB222" s="185"/>
      <c r="EC222" s="185"/>
      <c r="ED222" s="185"/>
      <c r="EE222" s="185"/>
      <c r="EF222" s="185"/>
      <c r="EG222" s="185"/>
      <c r="EH222" s="185"/>
      <c r="EI222" s="185"/>
      <c r="EJ222" s="185"/>
      <c r="EK222" s="185"/>
      <c r="EL222" s="185"/>
      <c r="EM222" s="185"/>
      <c r="EN222" s="185"/>
      <c r="EO222" s="185"/>
      <c r="EP222" s="185"/>
      <c r="EQ222" s="185"/>
      <c r="ER222" s="185"/>
      <c r="ES222" s="185"/>
      <c r="ET222" s="185"/>
      <c r="EU222" s="185"/>
      <c r="EV222" s="185"/>
      <c r="EW222" s="185"/>
      <c r="EX222" s="185"/>
      <c r="EY222" s="185"/>
      <c r="EZ222" s="185"/>
      <c r="FA222" s="185"/>
      <c r="FB222" s="185"/>
      <c r="FC222" s="185"/>
    </row>
    <row r="223" spans="2:159">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c r="CJ223" s="185"/>
      <c r="CK223" s="185"/>
      <c r="CL223" s="185"/>
      <c r="CM223" s="185"/>
      <c r="CN223" s="185"/>
      <c r="CO223" s="185"/>
      <c r="CP223" s="185"/>
      <c r="CQ223" s="185"/>
      <c r="CR223" s="185"/>
      <c r="CS223" s="185"/>
      <c r="CT223" s="185"/>
      <c r="CU223" s="185"/>
      <c r="CV223" s="185"/>
      <c r="CW223" s="185"/>
      <c r="CX223" s="185"/>
      <c r="CY223" s="185"/>
      <c r="CZ223" s="185"/>
      <c r="DA223" s="185"/>
      <c r="DB223" s="185"/>
      <c r="DC223" s="185"/>
      <c r="DD223" s="185"/>
      <c r="DE223" s="185"/>
      <c r="DF223" s="185"/>
      <c r="DG223" s="185"/>
      <c r="DH223" s="185"/>
      <c r="DI223" s="185"/>
      <c r="DJ223" s="185"/>
      <c r="DK223" s="185"/>
      <c r="DL223" s="185"/>
      <c r="DM223" s="185"/>
      <c r="DN223" s="185"/>
      <c r="DO223" s="185"/>
      <c r="DP223" s="185"/>
      <c r="DQ223" s="185"/>
      <c r="DR223" s="185"/>
      <c r="DS223" s="185"/>
      <c r="DT223" s="185"/>
      <c r="DU223" s="185"/>
      <c r="DV223" s="185"/>
      <c r="DW223" s="185"/>
      <c r="DX223" s="185"/>
      <c r="DY223" s="185"/>
      <c r="DZ223" s="185"/>
      <c r="EA223" s="185"/>
      <c r="EB223" s="185"/>
      <c r="EC223" s="185"/>
      <c r="ED223" s="185"/>
      <c r="EE223" s="185"/>
      <c r="EF223" s="185"/>
      <c r="EG223" s="185"/>
      <c r="EH223" s="185"/>
      <c r="EI223" s="185"/>
      <c r="EJ223" s="185"/>
      <c r="EK223" s="185"/>
      <c r="EL223" s="185"/>
      <c r="EM223" s="185"/>
      <c r="EN223" s="185"/>
      <c r="EO223" s="185"/>
      <c r="EP223" s="185"/>
      <c r="EQ223" s="185"/>
      <c r="ER223" s="185"/>
      <c r="ES223" s="185"/>
      <c r="ET223" s="185"/>
      <c r="EU223" s="185"/>
      <c r="EV223" s="185"/>
      <c r="EW223" s="185"/>
      <c r="EX223" s="185"/>
      <c r="EY223" s="185"/>
      <c r="EZ223" s="185"/>
      <c r="FA223" s="185"/>
      <c r="FB223" s="185"/>
      <c r="FC223" s="185"/>
    </row>
    <row r="224" spans="2:159">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c r="CJ224" s="185"/>
      <c r="CK224" s="185"/>
      <c r="CL224" s="185"/>
      <c r="CM224" s="185"/>
      <c r="CN224" s="185"/>
      <c r="CO224" s="185"/>
      <c r="CP224" s="185"/>
      <c r="CQ224" s="185"/>
      <c r="CR224" s="185"/>
      <c r="CS224" s="185"/>
      <c r="CT224" s="185"/>
      <c r="CU224" s="185"/>
      <c r="CV224" s="185"/>
      <c r="CW224" s="185"/>
      <c r="CX224" s="185"/>
      <c r="CY224" s="185"/>
      <c r="CZ224" s="185"/>
      <c r="DA224" s="185"/>
      <c r="DB224" s="185"/>
      <c r="DC224" s="185"/>
      <c r="DD224" s="185"/>
      <c r="DE224" s="185"/>
      <c r="DF224" s="185"/>
      <c r="DG224" s="185"/>
      <c r="DH224" s="185"/>
      <c r="DI224" s="185"/>
      <c r="DJ224" s="185"/>
      <c r="DK224" s="185"/>
      <c r="DL224" s="185"/>
      <c r="DM224" s="185"/>
      <c r="DN224" s="185"/>
      <c r="DO224" s="185"/>
      <c r="DP224" s="185"/>
      <c r="DQ224" s="185"/>
      <c r="DR224" s="185"/>
      <c r="DS224" s="185"/>
      <c r="DT224" s="185"/>
      <c r="DU224" s="185"/>
      <c r="DV224" s="185"/>
      <c r="DW224" s="185"/>
      <c r="DX224" s="185"/>
      <c r="DY224" s="185"/>
      <c r="DZ224" s="185"/>
      <c r="EA224" s="185"/>
      <c r="EB224" s="185"/>
      <c r="EC224" s="185"/>
      <c r="ED224" s="185"/>
      <c r="EE224" s="185"/>
      <c r="EF224" s="185"/>
      <c r="EG224" s="185"/>
      <c r="EH224" s="185"/>
      <c r="EI224" s="185"/>
      <c r="EJ224" s="185"/>
      <c r="EK224" s="185"/>
      <c r="EL224" s="185"/>
      <c r="EM224" s="185"/>
      <c r="EN224" s="185"/>
      <c r="EO224" s="185"/>
      <c r="EP224" s="185"/>
      <c r="EQ224" s="185"/>
      <c r="ER224" s="185"/>
      <c r="ES224" s="185"/>
      <c r="ET224" s="185"/>
      <c r="EU224" s="185"/>
      <c r="EV224" s="185"/>
      <c r="EW224" s="185"/>
      <c r="EX224" s="185"/>
      <c r="EY224" s="185"/>
      <c r="EZ224" s="185"/>
      <c r="FA224" s="185"/>
      <c r="FB224" s="185"/>
      <c r="FC224" s="185"/>
    </row>
    <row r="225" spans="2:159">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c r="CJ225" s="185"/>
      <c r="CK225" s="185"/>
      <c r="CL225" s="185"/>
      <c r="CM225" s="185"/>
      <c r="CN225" s="185"/>
      <c r="CO225" s="185"/>
      <c r="CP225" s="185"/>
      <c r="CQ225" s="185"/>
      <c r="CR225" s="185"/>
      <c r="CS225" s="185"/>
      <c r="CT225" s="185"/>
      <c r="CU225" s="185"/>
      <c r="CV225" s="185"/>
      <c r="CW225" s="185"/>
      <c r="CX225" s="185"/>
      <c r="CY225" s="185"/>
      <c r="CZ225" s="185"/>
      <c r="DA225" s="185"/>
      <c r="DB225" s="185"/>
      <c r="DC225" s="185"/>
      <c r="DD225" s="185"/>
      <c r="DE225" s="185"/>
      <c r="DF225" s="185"/>
      <c r="DG225" s="185"/>
      <c r="DH225" s="185"/>
      <c r="DI225" s="185"/>
      <c r="DJ225" s="185"/>
      <c r="DK225" s="185"/>
      <c r="DL225" s="185"/>
      <c r="DM225" s="185"/>
      <c r="DN225" s="185"/>
      <c r="DO225" s="185"/>
      <c r="DP225" s="185"/>
      <c r="DQ225" s="185"/>
      <c r="DR225" s="185"/>
      <c r="DS225" s="185"/>
      <c r="DT225" s="185"/>
      <c r="DU225" s="185"/>
      <c r="DV225" s="185"/>
      <c r="DW225" s="185"/>
      <c r="DX225" s="185"/>
      <c r="DY225" s="185"/>
      <c r="DZ225" s="185"/>
      <c r="EA225" s="185"/>
      <c r="EB225" s="185"/>
      <c r="EC225" s="185"/>
      <c r="ED225" s="185"/>
      <c r="EE225" s="185"/>
      <c r="EF225" s="185"/>
      <c r="EG225" s="185"/>
      <c r="EH225" s="185"/>
      <c r="EI225" s="185"/>
      <c r="EJ225" s="185"/>
      <c r="EK225" s="185"/>
      <c r="EL225" s="185"/>
      <c r="EM225" s="185"/>
      <c r="EN225" s="185"/>
      <c r="EO225" s="185"/>
      <c r="EP225" s="185"/>
      <c r="EQ225" s="185"/>
      <c r="ER225" s="185"/>
      <c r="ES225" s="185"/>
      <c r="ET225" s="185"/>
      <c r="EU225" s="185"/>
      <c r="EV225" s="185"/>
      <c r="EW225" s="185"/>
      <c r="EX225" s="185"/>
      <c r="EY225" s="185"/>
      <c r="EZ225" s="185"/>
      <c r="FA225" s="185"/>
      <c r="FB225" s="185"/>
      <c r="FC225" s="185"/>
    </row>
    <row r="226" spans="2:159">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c r="CJ226" s="185"/>
      <c r="CK226" s="185"/>
      <c r="CL226" s="185"/>
      <c r="CM226" s="185"/>
      <c r="CN226" s="185"/>
      <c r="CO226" s="185"/>
      <c r="CP226" s="185"/>
      <c r="CQ226" s="185"/>
      <c r="CR226" s="185"/>
      <c r="CS226" s="185"/>
      <c r="CT226" s="185"/>
      <c r="CU226" s="185"/>
      <c r="CV226" s="185"/>
      <c r="CW226" s="185"/>
      <c r="CX226" s="185"/>
      <c r="CY226" s="185"/>
      <c r="CZ226" s="185"/>
      <c r="DA226" s="185"/>
      <c r="DB226" s="185"/>
      <c r="DC226" s="185"/>
      <c r="DD226" s="185"/>
      <c r="DE226" s="185"/>
      <c r="DF226" s="185"/>
      <c r="DG226" s="185"/>
      <c r="DH226" s="185"/>
      <c r="DI226" s="185"/>
      <c r="DJ226" s="185"/>
      <c r="DK226" s="185"/>
      <c r="DL226" s="185"/>
      <c r="DM226" s="185"/>
      <c r="DN226" s="185"/>
      <c r="DO226" s="185"/>
      <c r="DP226" s="185"/>
      <c r="DQ226" s="185"/>
      <c r="DR226" s="185"/>
      <c r="DS226" s="185"/>
      <c r="DT226" s="185"/>
      <c r="DU226" s="185"/>
      <c r="DV226" s="185"/>
      <c r="DW226" s="185"/>
      <c r="DX226" s="185"/>
      <c r="DY226" s="185"/>
      <c r="DZ226" s="185"/>
      <c r="EA226" s="185"/>
      <c r="EB226" s="185"/>
      <c r="EC226" s="185"/>
      <c r="ED226" s="185"/>
      <c r="EE226" s="185"/>
      <c r="EF226" s="185"/>
      <c r="EG226" s="185"/>
      <c r="EH226" s="185"/>
      <c r="EI226" s="185"/>
      <c r="EJ226" s="185"/>
      <c r="EK226" s="185"/>
      <c r="EL226" s="185"/>
      <c r="EM226" s="185"/>
      <c r="EN226" s="185"/>
      <c r="EO226" s="185"/>
      <c r="EP226" s="185"/>
      <c r="EQ226" s="185"/>
      <c r="ER226" s="185"/>
      <c r="ES226" s="185"/>
      <c r="ET226" s="185"/>
      <c r="EU226" s="185"/>
      <c r="EV226" s="185"/>
      <c r="EW226" s="185"/>
      <c r="EX226" s="185"/>
      <c r="EY226" s="185"/>
      <c r="EZ226" s="185"/>
      <c r="FA226" s="185"/>
      <c r="FB226" s="185"/>
      <c r="FC226" s="185"/>
    </row>
    <row r="227" spans="2:159">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s="185"/>
      <c r="CQ227" s="185"/>
      <c r="CR227" s="185"/>
      <c r="CS227" s="185"/>
      <c r="CT227" s="185"/>
      <c r="CU227" s="185"/>
      <c r="CV227" s="185"/>
      <c r="CW227" s="185"/>
      <c r="CX227" s="185"/>
      <c r="CY227" s="185"/>
      <c r="CZ227" s="185"/>
      <c r="DA227" s="185"/>
      <c r="DB227" s="185"/>
      <c r="DC227" s="185"/>
      <c r="DD227" s="185"/>
      <c r="DE227" s="185"/>
      <c r="DF227" s="185"/>
      <c r="DG227" s="185"/>
      <c r="DH227" s="185"/>
      <c r="DI227" s="185"/>
      <c r="DJ227" s="185"/>
      <c r="DK227" s="185"/>
      <c r="DL227" s="185"/>
      <c r="DM227" s="185"/>
      <c r="DN227" s="185"/>
      <c r="DO227" s="185"/>
      <c r="DP227" s="185"/>
      <c r="DQ227" s="185"/>
      <c r="DR227" s="185"/>
      <c r="DS227" s="185"/>
      <c r="DT227" s="185"/>
      <c r="DU227" s="185"/>
      <c r="DV227" s="185"/>
      <c r="DW227" s="185"/>
      <c r="DX227" s="185"/>
      <c r="DY227" s="185"/>
      <c r="DZ227" s="185"/>
      <c r="EA227" s="185"/>
      <c r="EB227" s="185"/>
      <c r="EC227" s="185"/>
      <c r="ED227" s="185"/>
      <c r="EE227" s="185"/>
      <c r="EF227" s="185"/>
      <c r="EG227" s="185"/>
      <c r="EH227" s="185"/>
      <c r="EI227" s="185"/>
      <c r="EJ227" s="185"/>
      <c r="EK227" s="185"/>
      <c r="EL227" s="185"/>
      <c r="EM227" s="185"/>
      <c r="EN227" s="185"/>
      <c r="EO227" s="185"/>
      <c r="EP227" s="185"/>
      <c r="EQ227" s="185"/>
      <c r="ER227" s="185"/>
      <c r="ES227" s="185"/>
      <c r="ET227" s="185"/>
      <c r="EU227" s="185"/>
      <c r="EV227" s="185"/>
      <c r="EW227" s="185"/>
      <c r="EX227" s="185"/>
      <c r="EY227" s="185"/>
      <c r="EZ227" s="185"/>
      <c r="FA227" s="185"/>
      <c r="FB227" s="185"/>
      <c r="FC227" s="185"/>
    </row>
    <row r="228" spans="2:159">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c r="CJ228" s="185"/>
      <c r="CK228" s="185"/>
      <c r="CL228" s="185"/>
      <c r="CM228" s="185"/>
      <c r="CN228" s="185"/>
      <c r="CO228" s="185"/>
      <c r="CP228" s="185"/>
      <c r="CQ228" s="185"/>
      <c r="CR228" s="185"/>
      <c r="CS228" s="185"/>
      <c r="CT228" s="185"/>
      <c r="CU228" s="185"/>
      <c r="CV228" s="185"/>
      <c r="CW228" s="185"/>
      <c r="CX228" s="185"/>
      <c r="CY228" s="185"/>
      <c r="CZ228" s="185"/>
      <c r="DA228" s="185"/>
      <c r="DB228" s="185"/>
      <c r="DC228" s="185"/>
      <c r="DD228" s="185"/>
      <c r="DE228" s="185"/>
      <c r="DF228" s="185"/>
      <c r="DG228" s="185"/>
      <c r="DH228" s="185"/>
      <c r="DI228" s="185"/>
      <c r="DJ228" s="185"/>
      <c r="DK228" s="185"/>
      <c r="DL228" s="185"/>
      <c r="DM228" s="185"/>
      <c r="DN228" s="185"/>
      <c r="DO228" s="185"/>
      <c r="DP228" s="185"/>
      <c r="DQ228" s="185"/>
      <c r="DR228" s="185"/>
      <c r="DS228" s="185"/>
      <c r="DT228" s="185"/>
      <c r="DU228" s="185"/>
      <c r="DV228" s="185"/>
      <c r="DW228" s="185"/>
      <c r="DX228" s="185"/>
      <c r="DY228" s="185"/>
      <c r="DZ228" s="185"/>
      <c r="EA228" s="185"/>
      <c r="EB228" s="185"/>
      <c r="EC228" s="185"/>
      <c r="ED228" s="185"/>
      <c r="EE228" s="185"/>
      <c r="EF228" s="185"/>
      <c r="EG228" s="185"/>
      <c r="EH228" s="185"/>
      <c r="EI228" s="185"/>
      <c r="EJ228" s="185"/>
      <c r="EK228" s="185"/>
      <c r="EL228" s="185"/>
      <c r="EM228" s="185"/>
      <c r="EN228" s="185"/>
      <c r="EO228" s="185"/>
      <c r="EP228" s="185"/>
      <c r="EQ228" s="185"/>
      <c r="ER228" s="185"/>
      <c r="ES228" s="185"/>
      <c r="ET228" s="185"/>
      <c r="EU228" s="185"/>
      <c r="EV228" s="185"/>
      <c r="EW228" s="185"/>
      <c r="EX228" s="185"/>
      <c r="EY228" s="185"/>
      <c r="EZ228" s="185"/>
      <c r="FA228" s="185"/>
      <c r="FB228" s="185"/>
      <c r="FC228" s="185"/>
    </row>
    <row r="229" spans="2:159">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c r="CJ229" s="185"/>
      <c r="CK229" s="185"/>
      <c r="CL229" s="185"/>
      <c r="CM229" s="185"/>
      <c r="CN229" s="185"/>
      <c r="CO229" s="185"/>
      <c r="CP229" s="185"/>
      <c r="CQ229" s="185"/>
      <c r="CR229" s="185"/>
      <c r="CS229" s="185"/>
      <c r="CT229" s="185"/>
      <c r="CU229" s="185"/>
      <c r="CV229" s="185"/>
      <c r="CW229" s="185"/>
      <c r="CX229" s="185"/>
      <c r="CY229" s="185"/>
      <c r="CZ229" s="185"/>
      <c r="DA229" s="185"/>
      <c r="DB229" s="185"/>
      <c r="DC229" s="185"/>
      <c r="DD229" s="185"/>
      <c r="DE229" s="185"/>
      <c r="DF229" s="185"/>
      <c r="DG229" s="185"/>
      <c r="DH229" s="185"/>
      <c r="DI229" s="185"/>
      <c r="DJ229" s="185"/>
      <c r="DK229" s="185"/>
      <c r="DL229" s="185"/>
      <c r="DM229" s="185"/>
      <c r="DN229" s="185"/>
      <c r="DO229" s="185"/>
      <c r="DP229" s="185"/>
      <c r="DQ229" s="185"/>
      <c r="DR229" s="185"/>
      <c r="DS229" s="185"/>
      <c r="DT229" s="185"/>
      <c r="DU229" s="185"/>
      <c r="DV229" s="185"/>
      <c r="DW229" s="185"/>
      <c r="DX229" s="185"/>
      <c r="DY229" s="185"/>
      <c r="DZ229" s="185"/>
      <c r="EA229" s="185"/>
      <c r="EB229" s="185"/>
      <c r="EC229" s="185"/>
      <c r="ED229" s="185"/>
      <c r="EE229" s="185"/>
      <c r="EF229" s="185"/>
      <c r="EG229" s="185"/>
      <c r="EH229" s="185"/>
      <c r="EI229" s="185"/>
      <c r="EJ229" s="185"/>
      <c r="EK229" s="185"/>
      <c r="EL229" s="185"/>
      <c r="EM229" s="185"/>
      <c r="EN229" s="185"/>
      <c r="EO229" s="185"/>
      <c r="EP229" s="185"/>
      <c r="EQ229" s="185"/>
      <c r="ER229" s="185"/>
      <c r="ES229" s="185"/>
      <c r="ET229" s="185"/>
      <c r="EU229" s="185"/>
      <c r="EV229" s="185"/>
      <c r="EW229" s="185"/>
      <c r="EX229" s="185"/>
      <c r="EY229" s="185"/>
      <c r="EZ229" s="185"/>
      <c r="FA229" s="185"/>
      <c r="FB229" s="185"/>
      <c r="FC229" s="185"/>
    </row>
    <row r="230" spans="2:159">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c r="CJ230" s="185"/>
      <c r="CK230" s="185"/>
      <c r="CL230" s="185"/>
      <c r="CM230" s="185"/>
      <c r="CN230" s="185"/>
      <c r="CO230" s="185"/>
      <c r="CP230" s="185"/>
      <c r="CQ230" s="185"/>
      <c r="CR230" s="185"/>
      <c r="CS230" s="185"/>
      <c r="CT230" s="185"/>
      <c r="CU230" s="185"/>
      <c r="CV230" s="185"/>
      <c r="CW230" s="185"/>
      <c r="CX230" s="185"/>
      <c r="CY230" s="185"/>
      <c r="CZ230" s="185"/>
      <c r="DA230" s="185"/>
      <c r="DB230" s="185"/>
      <c r="DC230" s="185"/>
      <c r="DD230" s="185"/>
      <c r="DE230" s="185"/>
      <c r="DF230" s="185"/>
      <c r="DG230" s="185"/>
      <c r="DH230" s="185"/>
      <c r="DI230" s="185"/>
      <c r="DJ230" s="185"/>
      <c r="DK230" s="185"/>
      <c r="DL230" s="185"/>
      <c r="DM230" s="185"/>
      <c r="DN230" s="185"/>
      <c r="DO230" s="185"/>
      <c r="DP230" s="185"/>
      <c r="DQ230" s="185"/>
      <c r="DR230" s="185"/>
      <c r="DS230" s="185"/>
      <c r="DT230" s="185"/>
      <c r="DU230" s="185"/>
      <c r="DV230" s="185"/>
      <c r="DW230" s="185"/>
      <c r="DX230" s="185"/>
      <c r="DY230" s="185"/>
      <c r="DZ230" s="185"/>
      <c r="EA230" s="185"/>
      <c r="EB230" s="185"/>
      <c r="EC230" s="185"/>
      <c r="ED230" s="185"/>
      <c r="EE230" s="185"/>
      <c r="EF230" s="185"/>
      <c r="EG230" s="185"/>
      <c r="EH230" s="185"/>
      <c r="EI230" s="185"/>
      <c r="EJ230" s="185"/>
      <c r="EK230" s="185"/>
      <c r="EL230" s="185"/>
      <c r="EM230" s="185"/>
      <c r="EN230" s="185"/>
      <c r="EO230" s="185"/>
      <c r="EP230" s="185"/>
      <c r="EQ230" s="185"/>
      <c r="ER230" s="185"/>
      <c r="ES230" s="185"/>
      <c r="ET230" s="185"/>
      <c r="EU230" s="185"/>
      <c r="EV230" s="185"/>
      <c r="EW230" s="185"/>
      <c r="EX230" s="185"/>
      <c r="EY230" s="185"/>
      <c r="EZ230" s="185"/>
      <c r="FA230" s="185"/>
      <c r="FB230" s="185"/>
      <c r="FC230" s="185"/>
    </row>
    <row r="231" spans="2:159">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c r="CJ231" s="185"/>
      <c r="CK231" s="185"/>
      <c r="CL231" s="185"/>
      <c r="CM231" s="185"/>
      <c r="CN231" s="185"/>
      <c r="CO231" s="185"/>
      <c r="CP231" s="185"/>
      <c r="CQ231" s="185"/>
      <c r="CR231" s="185"/>
      <c r="CS231" s="185"/>
      <c r="CT231" s="185"/>
      <c r="CU231" s="185"/>
      <c r="CV231" s="185"/>
      <c r="CW231" s="185"/>
      <c r="CX231" s="185"/>
      <c r="CY231" s="185"/>
      <c r="CZ231" s="185"/>
      <c r="DA231" s="185"/>
      <c r="DB231" s="185"/>
      <c r="DC231" s="185"/>
      <c r="DD231" s="185"/>
      <c r="DE231" s="185"/>
      <c r="DF231" s="185"/>
      <c r="DG231" s="185"/>
      <c r="DH231" s="185"/>
      <c r="DI231" s="185"/>
      <c r="DJ231" s="185"/>
      <c r="DK231" s="185"/>
      <c r="DL231" s="185"/>
      <c r="DM231" s="185"/>
      <c r="DN231" s="185"/>
      <c r="DO231" s="185"/>
      <c r="DP231" s="185"/>
      <c r="DQ231" s="185"/>
      <c r="DR231" s="185"/>
      <c r="DS231" s="185"/>
      <c r="DT231" s="185"/>
      <c r="DU231" s="185"/>
      <c r="DV231" s="185"/>
      <c r="DW231" s="185"/>
      <c r="DX231" s="185"/>
      <c r="DY231" s="185"/>
      <c r="DZ231" s="185"/>
      <c r="EA231" s="185"/>
      <c r="EB231" s="185"/>
      <c r="EC231" s="185"/>
      <c r="ED231" s="185"/>
      <c r="EE231" s="185"/>
      <c r="EF231" s="185"/>
      <c r="EG231" s="185"/>
      <c r="EH231" s="185"/>
      <c r="EI231" s="185"/>
      <c r="EJ231" s="185"/>
      <c r="EK231" s="185"/>
      <c r="EL231" s="185"/>
      <c r="EM231" s="185"/>
      <c r="EN231" s="185"/>
      <c r="EO231" s="185"/>
      <c r="EP231" s="185"/>
      <c r="EQ231" s="185"/>
      <c r="ER231" s="185"/>
      <c r="ES231" s="185"/>
      <c r="ET231" s="185"/>
      <c r="EU231" s="185"/>
      <c r="EV231" s="185"/>
      <c r="EW231" s="185"/>
      <c r="EX231" s="185"/>
      <c r="EY231" s="185"/>
      <c r="EZ231" s="185"/>
      <c r="FA231" s="185"/>
      <c r="FB231" s="185"/>
      <c r="FC231" s="185"/>
    </row>
    <row r="232" spans="2:159">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c r="CJ232" s="185"/>
      <c r="CK232" s="185"/>
      <c r="CL232" s="185"/>
      <c r="CM232" s="185"/>
      <c r="CN232" s="185"/>
      <c r="CO232" s="185"/>
      <c r="CP232" s="185"/>
      <c r="CQ232" s="185"/>
      <c r="CR232" s="185"/>
      <c r="CS232" s="185"/>
      <c r="CT232" s="185"/>
      <c r="CU232" s="185"/>
      <c r="CV232" s="185"/>
      <c r="CW232" s="185"/>
      <c r="CX232" s="185"/>
      <c r="CY232" s="185"/>
      <c r="CZ232" s="185"/>
      <c r="DA232" s="185"/>
      <c r="DB232" s="185"/>
      <c r="DC232" s="185"/>
      <c r="DD232" s="185"/>
      <c r="DE232" s="185"/>
      <c r="DF232" s="185"/>
      <c r="DG232" s="185"/>
      <c r="DH232" s="185"/>
      <c r="DI232" s="185"/>
      <c r="DJ232" s="185"/>
      <c r="DK232" s="185"/>
      <c r="DL232" s="185"/>
      <c r="DM232" s="185"/>
      <c r="DN232" s="185"/>
      <c r="DO232" s="185"/>
      <c r="DP232" s="185"/>
      <c r="DQ232" s="185"/>
      <c r="DR232" s="185"/>
      <c r="DS232" s="185"/>
      <c r="DT232" s="185"/>
      <c r="DU232" s="185"/>
      <c r="DV232" s="185"/>
      <c r="DW232" s="185"/>
      <c r="DX232" s="185"/>
      <c r="DY232" s="185"/>
      <c r="DZ232" s="185"/>
      <c r="EA232" s="185"/>
      <c r="EB232" s="185"/>
      <c r="EC232" s="185"/>
      <c r="ED232" s="185"/>
      <c r="EE232" s="185"/>
      <c r="EF232" s="185"/>
      <c r="EG232" s="185"/>
      <c r="EH232" s="185"/>
      <c r="EI232" s="185"/>
      <c r="EJ232" s="185"/>
      <c r="EK232" s="185"/>
      <c r="EL232" s="185"/>
      <c r="EM232" s="185"/>
      <c r="EN232" s="185"/>
      <c r="EO232" s="185"/>
      <c r="EP232" s="185"/>
      <c r="EQ232" s="185"/>
      <c r="ER232" s="185"/>
      <c r="ES232" s="185"/>
      <c r="ET232" s="185"/>
      <c r="EU232" s="185"/>
      <c r="EV232" s="185"/>
      <c r="EW232" s="185"/>
      <c r="EX232" s="185"/>
      <c r="EY232" s="185"/>
      <c r="EZ232" s="185"/>
      <c r="FA232" s="185"/>
      <c r="FB232" s="185"/>
      <c r="FC232" s="185"/>
    </row>
    <row r="233" spans="2:159">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c r="CJ233" s="185"/>
      <c r="CK233" s="185"/>
      <c r="CL233" s="185"/>
      <c r="CM233" s="185"/>
      <c r="CN233" s="185"/>
      <c r="CO233" s="185"/>
      <c r="CP233" s="185"/>
      <c r="CQ233" s="185"/>
      <c r="CR233" s="185"/>
      <c r="CS233" s="185"/>
      <c r="CT233" s="185"/>
      <c r="CU233" s="185"/>
      <c r="CV233" s="185"/>
      <c r="CW233" s="185"/>
      <c r="CX233" s="185"/>
      <c r="CY233" s="185"/>
      <c r="CZ233" s="185"/>
      <c r="DA233" s="185"/>
      <c r="DB233" s="185"/>
      <c r="DC233" s="185"/>
      <c r="DD233" s="185"/>
      <c r="DE233" s="185"/>
      <c r="DF233" s="185"/>
      <c r="DG233" s="185"/>
      <c r="DH233" s="185"/>
      <c r="DI233" s="185"/>
      <c r="DJ233" s="185"/>
      <c r="DK233" s="185"/>
      <c r="DL233" s="185"/>
      <c r="DM233" s="185"/>
      <c r="DN233" s="185"/>
      <c r="DO233" s="185"/>
      <c r="DP233" s="185"/>
      <c r="DQ233" s="185"/>
      <c r="DR233" s="185"/>
      <c r="DS233" s="185"/>
      <c r="DT233" s="185"/>
      <c r="DU233" s="185"/>
      <c r="DV233" s="185"/>
      <c r="DW233" s="185"/>
      <c r="DX233" s="185"/>
      <c r="DY233" s="185"/>
      <c r="DZ233" s="185"/>
      <c r="EA233" s="185"/>
      <c r="EB233" s="185"/>
      <c r="EC233" s="185"/>
      <c r="ED233" s="185"/>
      <c r="EE233" s="185"/>
      <c r="EF233" s="185"/>
      <c r="EG233" s="185"/>
      <c r="EH233" s="185"/>
      <c r="EI233" s="185"/>
      <c r="EJ233" s="185"/>
      <c r="EK233" s="185"/>
      <c r="EL233" s="185"/>
      <c r="EM233" s="185"/>
      <c r="EN233" s="185"/>
      <c r="EO233" s="185"/>
      <c r="EP233" s="185"/>
      <c r="EQ233" s="185"/>
      <c r="ER233" s="185"/>
      <c r="ES233" s="185"/>
      <c r="ET233" s="185"/>
      <c r="EU233" s="185"/>
      <c r="EV233" s="185"/>
      <c r="EW233" s="185"/>
      <c r="EX233" s="185"/>
      <c r="EY233" s="185"/>
      <c r="EZ233" s="185"/>
      <c r="FA233" s="185"/>
      <c r="FB233" s="185"/>
      <c r="FC233" s="185"/>
    </row>
    <row r="234" spans="2:159">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c r="CJ234" s="185"/>
      <c r="CK234" s="185"/>
      <c r="CL234" s="185"/>
      <c r="CM234" s="185"/>
      <c r="CN234" s="185"/>
      <c r="CO234" s="185"/>
      <c r="CP234" s="185"/>
      <c r="CQ234" s="185"/>
      <c r="CR234" s="185"/>
      <c r="CS234" s="185"/>
      <c r="CT234" s="185"/>
      <c r="CU234" s="185"/>
      <c r="CV234" s="185"/>
      <c r="CW234" s="185"/>
      <c r="CX234" s="185"/>
      <c r="CY234" s="185"/>
      <c r="CZ234" s="185"/>
      <c r="DA234" s="185"/>
      <c r="DB234" s="185"/>
      <c r="DC234" s="185"/>
      <c r="DD234" s="185"/>
      <c r="DE234" s="185"/>
      <c r="DF234" s="185"/>
      <c r="DG234" s="185"/>
      <c r="DH234" s="185"/>
      <c r="DI234" s="185"/>
      <c r="DJ234" s="185"/>
      <c r="DK234" s="185"/>
      <c r="DL234" s="185"/>
      <c r="DM234" s="185"/>
      <c r="DN234" s="185"/>
      <c r="DO234" s="185"/>
      <c r="DP234" s="185"/>
      <c r="DQ234" s="185"/>
      <c r="DR234" s="185"/>
      <c r="DS234" s="185"/>
      <c r="DT234" s="185"/>
      <c r="DU234" s="185"/>
      <c r="DV234" s="185"/>
      <c r="DW234" s="185"/>
      <c r="DX234" s="185"/>
      <c r="DY234" s="185"/>
      <c r="DZ234" s="185"/>
      <c r="EA234" s="185"/>
      <c r="EB234" s="185"/>
      <c r="EC234" s="185"/>
      <c r="ED234" s="185"/>
      <c r="EE234" s="185"/>
      <c r="EF234" s="185"/>
      <c r="EG234" s="185"/>
      <c r="EH234" s="185"/>
      <c r="EI234" s="185"/>
      <c r="EJ234" s="185"/>
      <c r="EK234" s="185"/>
      <c r="EL234" s="185"/>
      <c r="EM234" s="185"/>
      <c r="EN234" s="185"/>
      <c r="EO234" s="185"/>
      <c r="EP234" s="185"/>
      <c r="EQ234" s="185"/>
      <c r="ER234" s="185"/>
      <c r="ES234" s="185"/>
      <c r="ET234" s="185"/>
      <c r="EU234" s="185"/>
      <c r="EV234" s="185"/>
      <c r="EW234" s="185"/>
      <c r="EX234" s="185"/>
      <c r="EY234" s="185"/>
      <c r="EZ234" s="185"/>
      <c r="FA234" s="185"/>
      <c r="FB234" s="185"/>
      <c r="FC234" s="185"/>
    </row>
    <row r="235" spans="2:159">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185"/>
      <c r="FA235" s="185"/>
      <c r="FB235" s="185"/>
      <c r="FC235" s="185"/>
    </row>
    <row r="236" spans="2:159">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185"/>
      <c r="FA236" s="185"/>
      <c r="FB236" s="185"/>
      <c r="FC236" s="185"/>
    </row>
    <row r="237" spans="2:159">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185"/>
      <c r="FA237" s="185"/>
      <c r="FB237" s="185"/>
      <c r="FC237" s="185"/>
    </row>
    <row r="238" spans="2:159">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185"/>
      <c r="FA238" s="185"/>
      <c r="FB238" s="185"/>
      <c r="FC238" s="185"/>
    </row>
    <row r="239" spans="2:159">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185"/>
      <c r="FA239" s="185"/>
      <c r="FB239" s="185"/>
      <c r="FC239" s="185"/>
    </row>
    <row r="240" spans="2:159">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c r="CJ240" s="185"/>
      <c r="CK240" s="185"/>
      <c r="CL240" s="185"/>
      <c r="CM240" s="185"/>
      <c r="CN240" s="185"/>
      <c r="CO240" s="185"/>
      <c r="CP240" s="185"/>
      <c r="CQ240" s="185"/>
      <c r="CR240" s="185"/>
      <c r="CS240" s="185"/>
      <c r="CT240" s="185"/>
      <c r="CU240" s="185"/>
      <c r="CV240" s="185"/>
      <c r="CW240" s="185"/>
      <c r="CX240" s="185"/>
      <c r="CY240" s="185"/>
      <c r="CZ240" s="185"/>
      <c r="DA240" s="185"/>
      <c r="DB240" s="185"/>
      <c r="DC240" s="185"/>
      <c r="DD240" s="185"/>
      <c r="DE240" s="185"/>
      <c r="DF240" s="185"/>
      <c r="DG240" s="185"/>
      <c r="DH240" s="185"/>
      <c r="DI240" s="185"/>
      <c r="DJ240" s="185"/>
      <c r="DK240" s="185"/>
      <c r="DL240" s="185"/>
      <c r="DM240" s="185"/>
      <c r="DN240" s="185"/>
      <c r="DO240" s="185"/>
      <c r="DP240" s="185"/>
      <c r="DQ240" s="185"/>
      <c r="DR240" s="185"/>
      <c r="DS240" s="185"/>
      <c r="DT240" s="185"/>
      <c r="DU240" s="185"/>
      <c r="DV240" s="185"/>
      <c r="DW240" s="185"/>
      <c r="DX240" s="185"/>
      <c r="DY240" s="185"/>
      <c r="DZ240" s="185"/>
      <c r="EA240" s="185"/>
      <c r="EB240" s="185"/>
      <c r="EC240" s="185"/>
      <c r="ED240" s="185"/>
      <c r="EE240" s="185"/>
      <c r="EF240" s="185"/>
      <c r="EG240" s="185"/>
      <c r="EH240" s="185"/>
      <c r="EI240" s="185"/>
      <c r="EJ240" s="185"/>
      <c r="EK240" s="185"/>
      <c r="EL240" s="185"/>
      <c r="EM240" s="185"/>
      <c r="EN240" s="185"/>
      <c r="EO240" s="185"/>
      <c r="EP240" s="185"/>
      <c r="EQ240" s="185"/>
      <c r="ER240" s="185"/>
      <c r="ES240" s="185"/>
      <c r="ET240" s="185"/>
      <c r="EU240" s="185"/>
      <c r="EV240" s="185"/>
      <c r="EW240" s="185"/>
      <c r="EX240" s="185"/>
      <c r="EY240" s="185"/>
      <c r="EZ240" s="185"/>
      <c r="FA240" s="185"/>
      <c r="FB240" s="185"/>
      <c r="FC240" s="185"/>
    </row>
    <row r="241" spans="2:159">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c r="CJ241" s="185"/>
      <c r="CK241" s="185"/>
      <c r="CL241" s="185"/>
      <c r="CM241" s="185"/>
      <c r="CN241" s="185"/>
      <c r="CO241" s="185"/>
      <c r="CP241" s="185"/>
      <c r="CQ241" s="185"/>
      <c r="CR241" s="185"/>
      <c r="CS241" s="185"/>
      <c r="CT241" s="185"/>
      <c r="CU241" s="185"/>
      <c r="CV241" s="185"/>
      <c r="CW241" s="185"/>
      <c r="CX241" s="185"/>
      <c r="CY241" s="185"/>
      <c r="CZ241" s="185"/>
      <c r="DA241" s="185"/>
      <c r="DB241" s="185"/>
      <c r="DC241" s="185"/>
      <c r="DD241" s="185"/>
      <c r="DE241" s="185"/>
      <c r="DF241" s="185"/>
      <c r="DG241" s="185"/>
      <c r="DH241" s="185"/>
      <c r="DI241" s="185"/>
      <c r="DJ241" s="185"/>
      <c r="DK241" s="185"/>
      <c r="DL241" s="185"/>
      <c r="DM241" s="185"/>
      <c r="DN241" s="185"/>
      <c r="DO241" s="185"/>
      <c r="DP241" s="185"/>
      <c r="DQ241" s="185"/>
      <c r="DR241" s="185"/>
      <c r="DS241" s="185"/>
      <c r="DT241" s="185"/>
      <c r="DU241" s="185"/>
      <c r="DV241" s="185"/>
      <c r="DW241" s="185"/>
      <c r="DX241" s="185"/>
      <c r="DY241" s="185"/>
      <c r="DZ241" s="185"/>
      <c r="EA241" s="185"/>
      <c r="EB241" s="185"/>
      <c r="EC241" s="185"/>
      <c r="ED241" s="185"/>
      <c r="EE241" s="185"/>
      <c r="EF241" s="185"/>
      <c r="EG241" s="185"/>
      <c r="EH241" s="185"/>
      <c r="EI241" s="185"/>
      <c r="EJ241" s="185"/>
      <c r="EK241" s="185"/>
      <c r="EL241" s="185"/>
      <c r="EM241" s="185"/>
      <c r="EN241" s="185"/>
      <c r="EO241" s="185"/>
      <c r="EP241" s="185"/>
      <c r="EQ241" s="185"/>
      <c r="ER241" s="185"/>
      <c r="ES241" s="185"/>
      <c r="ET241" s="185"/>
      <c r="EU241" s="185"/>
      <c r="EV241" s="185"/>
      <c r="EW241" s="185"/>
      <c r="EX241" s="185"/>
      <c r="EY241" s="185"/>
      <c r="EZ241" s="185"/>
      <c r="FA241" s="185"/>
      <c r="FB241" s="185"/>
      <c r="FC241" s="185"/>
    </row>
    <row r="242" spans="2:159">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c r="CJ242" s="185"/>
      <c r="CK242" s="185"/>
      <c r="CL242" s="185"/>
      <c r="CM242" s="185"/>
      <c r="CN242" s="185"/>
      <c r="CO242" s="185"/>
      <c r="CP242" s="185"/>
      <c r="CQ242" s="185"/>
      <c r="CR242" s="185"/>
      <c r="CS242" s="185"/>
      <c r="CT242" s="185"/>
      <c r="CU242" s="185"/>
      <c r="CV242" s="185"/>
      <c r="CW242" s="185"/>
      <c r="CX242" s="185"/>
      <c r="CY242" s="185"/>
      <c r="CZ242" s="185"/>
      <c r="DA242" s="185"/>
      <c r="DB242" s="185"/>
      <c r="DC242" s="185"/>
      <c r="DD242" s="185"/>
      <c r="DE242" s="185"/>
      <c r="DF242" s="185"/>
      <c r="DG242" s="185"/>
      <c r="DH242" s="185"/>
      <c r="DI242" s="185"/>
      <c r="DJ242" s="185"/>
      <c r="DK242" s="185"/>
      <c r="DL242" s="185"/>
      <c r="DM242" s="185"/>
      <c r="DN242" s="185"/>
      <c r="DO242" s="185"/>
      <c r="DP242" s="185"/>
      <c r="DQ242" s="185"/>
      <c r="DR242" s="185"/>
      <c r="DS242" s="185"/>
      <c r="DT242" s="185"/>
      <c r="DU242" s="185"/>
      <c r="DV242" s="185"/>
      <c r="DW242" s="185"/>
      <c r="DX242" s="185"/>
      <c r="DY242" s="185"/>
      <c r="DZ242" s="185"/>
      <c r="EA242" s="185"/>
      <c r="EB242" s="185"/>
      <c r="EC242" s="185"/>
      <c r="ED242" s="185"/>
      <c r="EE242" s="185"/>
      <c r="EF242" s="185"/>
      <c r="EG242" s="185"/>
      <c r="EH242" s="185"/>
      <c r="EI242" s="185"/>
      <c r="EJ242" s="185"/>
      <c r="EK242" s="185"/>
      <c r="EL242" s="185"/>
      <c r="EM242" s="185"/>
      <c r="EN242" s="185"/>
      <c r="EO242" s="185"/>
      <c r="EP242" s="185"/>
      <c r="EQ242" s="185"/>
      <c r="ER242" s="185"/>
      <c r="ES242" s="185"/>
      <c r="ET242" s="185"/>
      <c r="EU242" s="185"/>
      <c r="EV242" s="185"/>
      <c r="EW242" s="185"/>
      <c r="EX242" s="185"/>
      <c r="EY242" s="185"/>
      <c r="EZ242" s="185"/>
      <c r="FA242" s="185"/>
      <c r="FB242" s="185"/>
      <c r="FC242" s="185"/>
    </row>
    <row r="243" spans="2:159">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c r="CJ243" s="185"/>
      <c r="CK243" s="185"/>
      <c r="CL243" s="185"/>
      <c r="CM243" s="185"/>
      <c r="CN243" s="185"/>
      <c r="CO243" s="185"/>
      <c r="CP243" s="185"/>
      <c r="CQ243" s="185"/>
      <c r="CR243" s="185"/>
      <c r="CS243" s="185"/>
      <c r="CT243" s="185"/>
      <c r="CU243" s="185"/>
      <c r="CV243" s="185"/>
      <c r="CW243" s="185"/>
      <c r="CX243" s="185"/>
      <c r="CY243" s="185"/>
      <c r="CZ243" s="185"/>
      <c r="DA243" s="185"/>
      <c r="DB243" s="185"/>
      <c r="DC243" s="185"/>
      <c r="DD243" s="185"/>
      <c r="DE243" s="185"/>
      <c r="DF243" s="185"/>
      <c r="DG243" s="185"/>
      <c r="DH243" s="185"/>
      <c r="DI243" s="185"/>
      <c r="DJ243" s="185"/>
      <c r="DK243" s="185"/>
      <c r="DL243" s="185"/>
      <c r="DM243" s="185"/>
      <c r="DN243" s="185"/>
      <c r="DO243" s="185"/>
      <c r="DP243" s="185"/>
      <c r="DQ243" s="185"/>
      <c r="DR243" s="185"/>
      <c r="DS243" s="185"/>
      <c r="DT243" s="185"/>
      <c r="DU243" s="185"/>
      <c r="DV243" s="185"/>
      <c r="DW243" s="185"/>
      <c r="DX243" s="185"/>
      <c r="DY243" s="185"/>
      <c r="DZ243" s="185"/>
      <c r="EA243" s="185"/>
      <c r="EB243" s="185"/>
      <c r="EC243" s="185"/>
      <c r="ED243" s="185"/>
      <c r="EE243" s="185"/>
      <c r="EF243" s="185"/>
      <c r="EG243" s="185"/>
      <c r="EH243" s="185"/>
      <c r="EI243" s="185"/>
      <c r="EJ243" s="185"/>
      <c r="EK243" s="185"/>
      <c r="EL243" s="185"/>
      <c r="EM243" s="185"/>
      <c r="EN243" s="185"/>
      <c r="EO243" s="185"/>
      <c r="EP243" s="185"/>
      <c r="EQ243" s="185"/>
      <c r="ER243" s="185"/>
      <c r="ES243" s="185"/>
      <c r="ET243" s="185"/>
      <c r="EU243" s="185"/>
      <c r="EV243" s="185"/>
      <c r="EW243" s="185"/>
      <c r="EX243" s="185"/>
      <c r="EY243" s="185"/>
      <c r="EZ243" s="185"/>
      <c r="FA243" s="185"/>
      <c r="FB243" s="185"/>
      <c r="FC243" s="185"/>
    </row>
    <row r="244" spans="2:159">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c r="CJ244" s="185"/>
      <c r="CK244" s="185"/>
      <c r="CL244" s="185"/>
      <c r="CM244" s="185"/>
      <c r="CN244" s="185"/>
      <c r="CO244" s="185"/>
      <c r="CP244" s="185"/>
      <c r="CQ244" s="185"/>
      <c r="CR244" s="185"/>
      <c r="CS244" s="185"/>
      <c r="CT244" s="185"/>
      <c r="CU244" s="185"/>
      <c r="CV244" s="185"/>
      <c r="CW244" s="185"/>
      <c r="CX244" s="185"/>
      <c r="CY244" s="185"/>
      <c r="CZ244" s="185"/>
      <c r="DA244" s="185"/>
      <c r="DB244" s="185"/>
      <c r="DC244" s="185"/>
      <c r="DD244" s="185"/>
      <c r="DE244" s="185"/>
      <c r="DF244" s="185"/>
      <c r="DG244" s="185"/>
      <c r="DH244" s="185"/>
      <c r="DI244" s="185"/>
      <c r="DJ244" s="185"/>
      <c r="DK244" s="185"/>
      <c r="DL244" s="185"/>
      <c r="DM244" s="185"/>
      <c r="DN244" s="185"/>
      <c r="DO244" s="185"/>
      <c r="DP244" s="185"/>
      <c r="DQ244" s="185"/>
      <c r="DR244" s="185"/>
      <c r="DS244" s="185"/>
      <c r="DT244" s="185"/>
      <c r="DU244" s="185"/>
      <c r="DV244" s="185"/>
      <c r="DW244" s="185"/>
      <c r="DX244" s="185"/>
      <c r="DY244" s="185"/>
      <c r="DZ244" s="185"/>
      <c r="EA244" s="185"/>
      <c r="EB244" s="185"/>
      <c r="EC244" s="185"/>
      <c r="ED244" s="185"/>
      <c r="EE244" s="185"/>
      <c r="EF244" s="185"/>
      <c r="EG244" s="185"/>
      <c r="EH244" s="185"/>
      <c r="EI244" s="185"/>
      <c r="EJ244" s="185"/>
      <c r="EK244" s="185"/>
      <c r="EL244" s="185"/>
      <c r="EM244" s="185"/>
      <c r="EN244" s="185"/>
      <c r="EO244" s="185"/>
      <c r="EP244" s="185"/>
      <c r="EQ244" s="185"/>
      <c r="ER244" s="185"/>
      <c r="ES244" s="185"/>
      <c r="ET244" s="185"/>
      <c r="EU244" s="185"/>
      <c r="EV244" s="185"/>
      <c r="EW244" s="185"/>
      <c r="EX244" s="185"/>
      <c r="EY244" s="185"/>
      <c r="EZ244" s="185"/>
      <c r="FA244" s="185"/>
      <c r="FB244" s="185"/>
      <c r="FC244" s="185"/>
    </row>
    <row r="245" spans="2:159">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c r="CJ245" s="185"/>
      <c r="CK245" s="185"/>
      <c r="CL245" s="185"/>
      <c r="CM245" s="185"/>
      <c r="CN245" s="185"/>
      <c r="CO245" s="185"/>
      <c r="CP245" s="185"/>
      <c r="CQ245" s="185"/>
      <c r="CR245" s="185"/>
      <c r="CS245" s="185"/>
      <c r="CT245" s="185"/>
      <c r="CU245" s="185"/>
      <c r="CV245" s="185"/>
      <c r="CW245" s="185"/>
      <c r="CX245" s="185"/>
      <c r="CY245" s="185"/>
      <c r="CZ245" s="185"/>
      <c r="DA245" s="185"/>
      <c r="DB245" s="185"/>
      <c r="DC245" s="185"/>
      <c r="DD245" s="185"/>
      <c r="DE245" s="185"/>
      <c r="DF245" s="185"/>
      <c r="DG245" s="185"/>
      <c r="DH245" s="185"/>
      <c r="DI245" s="185"/>
      <c r="DJ245" s="185"/>
      <c r="DK245" s="185"/>
      <c r="DL245" s="185"/>
      <c r="DM245" s="185"/>
      <c r="DN245" s="185"/>
      <c r="DO245" s="185"/>
      <c r="DP245" s="185"/>
      <c r="DQ245" s="185"/>
      <c r="DR245" s="185"/>
      <c r="DS245" s="185"/>
      <c r="DT245" s="185"/>
      <c r="DU245" s="185"/>
      <c r="DV245" s="185"/>
      <c r="DW245" s="185"/>
      <c r="DX245" s="185"/>
      <c r="DY245" s="185"/>
      <c r="DZ245" s="185"/>
      <c r="EA245" s="185"/>
      <c r="EB245" s="185"/>
      <c r="EC245" s="185"/>
      <c r="ED245" s="185"/>
      <c r="EE245" s="185"/>
      <c r="EF245" s="185"/>
      <c r="EG245" s="185"/>
      <c r="EH245" s="185"/>
      <c r="EI245" s="185"/>
      <c r="EJ245" s="185"/>
      <c r="EK245" s="185"/>
      <c r="EL245" s="185"/>
      <c r="EM245" s="185"/>
      <c r="EN245" s="185"/>
      <c r="EO245" s="185"/>
      <c r="EP245" s="185"/>
      <c r="EQ245" s="185"/>
      <c r="ER245" s="185"/>
      <c r="ES245" s="185"/>
      <c r="ET245" s="185"/>
      <c r="EU245" s="185"/>
      <c r="EV245" s="185"/>
      <c r="EW245" s="185"/>
      <c r="EX245" s="185"/>
      <c r="EY245" s="185"/>
      <c r="EZ245" s="185"/>
      <c r="FA245" s="185"/>
      <c r="FB245" s="185"/>
      <c r="FC245" s="185"/>
    </row>
    <row r="246" spans="2:159">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c r="CJ246" s="185"/>
      <c r="CK246" s="185"/>
      <c r="CL246" s="185"/>
      <c r="CM246" s="185"/>
      <c r="CN246" s="185"/>
      <c r="CO246" s="185"/>
      <c r="CP246" s="185"/>
      <c r="CQ246" s="185"/>
      <c r="CR246" s="185"/>
      <c r="CS246" s="185"/>
      <c r="CT246" s="185"/>
      <c r="CU246" s="185"/>
      <c r="CV246" s="185"/>
      <c r="CW246" s="185"/>
      <c r="CX246" s="185"/>
      <c r="CY246" s="185"/>
      <c r="CZ246" s="185"/>
      <c r="DA246" s="185"/>
      <c r="DB246" s="185"/>
      <c r="DC246" s="185"/>
      <c r="DD246" s="185"/>
      <c r="DE246" s="185"/>
      <c r="DF246" s="185"/>
      <c r="DG246" s="185"/>
      <c r="DH246" s="185"/>
      <c r="DI246" s="185"/>
      <c r="DJ246" s="185"/>
      <c r="DK246" s="185"/>
      <c r="DL246" s="185"/>
      <c r="DM246" s="185"/>
      <c r="DN246" s="185"/>
      <c r="DO246" s="185"/>
      <c r="DP246" s="185"/>
      <c r="DQ246" s="185"/>
      <c r="DR246" s="185"/>
      <c r="DS246" s="185"/>
      <c r="DT246" s="185"/>
      <c r="DU246" s="185"/>
      <c r="DV246" s="185"/>
      <c r="DW246" s="185"/>
      <c r="DX246" s="185"/>
      <c r="DY246" s="185"/>
      <c r="DZ246" s="185"/>
      <c r="EA246" s="185"/>
      <c r="EB246" s="185"/>
      <c r="EC246" s="185"/>
      <c r="ED246" s="185"/>
      <c r="EE246" s="185"/>
      <c r="EF246" s="185"/>
      <c r="EG246" s="185"/>
      <c r="EH246" s="185"/>
      <c r="EI246" s="185"/>
      <c r="EJ246" s="185"/>
      <c r="EK246" s="185"/>
      <c r="EL246" s="185"/>
      <c r="EM246" s="185"/>
      <c r="EN246" s="185"/>
      <c r="EO246" s="185"/>
      <c r="EP246" s="185"/>
      <c r="EQ246" s="185"/>
      <c r="ER246" s="185"/>
      <c r="ES246" s="185"/>
      <c r="ET246" s="185"/>
      <c r="EU246" s="185"/>
      <c r="EV246" s="185"/>
      <c r="EW246" s="185"/>
      <c r="EX246" s="185"/>
      <c r="EY246" s="185"/>
      <c r="EZ246" s="185"/>
      <c r="FA246" s="185"/>
      <c r="FB246" s="185"/>
      <c r="FC246" s="185"/>
    </row>
    <row r="247" spans="2:159">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c r="CJ247" s="185"/>
      <c r="CK247" s="185"/>
      <c r="CL247" s="185"/>
      <c r="CM247" s="185"/>
      <c r="CN247" s="185"/>
      <c r="CO247" s="185"/>
      <c r="CP247" s="185"/>
      <c r="CQ247" s="185"/>
      <c r="CR247" s="185"/>
      <c r="CS247" s="185"/>
      <c r="CT247" s="185"/>
      <c r="CU247" s="185"/>
      <c r="CV247" s="185"/>
      <c r="CW247" s="185"/>
      <c r="CX247" s="185"/>
      <c r="CY247" s="185"/>
      <c r="CZ247" s="185"/>
      <c r="DA247" s="185"/>
      <c r="DB247" s="185"/>
      <c r="DC247" s="185"/>
      <c r="DD247" s="185"/>
      <c r="DE247" s="185"/>
      <c r="DF247" s="185"/>
      <c r="DG247" s="185"/>
      <c r="DH247" s="185"/>
      <c r="DI247" s="185"/>
      <c r="DJ247" s="185"/>
      <c r="DK247" s="185"/>
      <c r="DL247" s="185"/>
      <c r="DM247" s="185"/>
      <c r="DN247" s="185"/>
      <c r="DO247" s="185"/>
      <c r="DP247" s="185"/>
      <c r="DQ247" s="185"/>
      <c r="DR247" s="185"/>
      <c r="DS247" s="185"/>
      <c r="DT247" s="185"/>
      <c r="DU247" s="185"/>
      <c r="DV247" s="185"/>
      <c r="DW247" s="185"/>
      <c r="DX247" s="185"/>
      <c r="DY247" s="185"/>
      <c r="DZ247" s="185"/>
      <c r="EA247" s="185"/>
      <c r="EB247" s="185"/>
      <c r="EC247" s="185"/>
      <c r="ED247" s="185"/>
      <c r="EE247" s="185"/>
      <c r="EF247" s="185"/>
      <c r="EG247" s="185"/>
      <c r="EH247" s="185"/>
      <c r="EI247" s="185"/>
      <c r="EJ247" s="185"/>
      <c r="EK247" s="185"/>
      <c r="EL247" s="185"/>
      <c r="EM247" s="185"/>
      <c r="EN247" s="185"/>
      <c r="EO247" s="185"/>
      <c r="EP247" s="185"/>
      <c r="EQ247" s="185"/>
      <c r="ER247" s="185"/>
      <c r="ES247" s="185"/>
      <c r="ET247" s="185"/>
      <c r="EU247" s="185"/>
      <c r="EV247" s="185"/>
      <c r="EW247" s="185"/>
      <c r="EX247" s="185"/>
      <c r="EY247" s="185"/>
      <c r="EZ247" s="185"/>
      <c r="FA247" s="185"/>
      <c r="FB247" s="185"/>
      <c r="FC247" s="185"/>
    </row>
    <row r="248" spans="2:159">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c r="CJ248" s="185"/>
      <c r="CK248" s="185"/>
      <c r="CL248" s="185"/>
      <c r="CM248" s="185"/>
      <c r="CN248" s="185"/>
      <c r="CO248" s="185"/>
      <c r="CP248" s="185"/>
      <c r="CQ248" s="185"/>
      <c r="CR248" s="185"/>
      <c r="CS248" s="185"/>
      <c r="CT248" s="185"/>
      <c r="CU248" s="185"/>
      <c r="CV248" s="185"/>
      <c r="CW248" s="185"/>
      <c r="CX248" s="185"/>
      <c r="CY248" s="185"/>
      <c r="CZ248" s="185"/>
      <c r="DA248" s="185"/>
      <c r="DB248" s="185"/>
      <c r="DC248" s="185"/>
      <c r="DD248" s="185"/>
      <c r="DE248" s="185"/>
      <c r="DF248" s="185"/>
      <c r="DG248" s="185"/>
      <c r="DH248" s="185"/>
      <c r="DI248" s="185"/>
      <c r="DJ248" s="185"/>
      <c r="DK248" s="185"/>
      <c r="DL248" s="185"/>
      <c r="DM248" s="185"/>
      <c r="DN248" s="185"/>
      <c r="DO248" s="185"/>
      <c r="DP248" s="185"/>
      <c r="DQ248" s="185"/>
      <c r="DR248" s="185"/>
      <c r="DS248" s="185"/>
      <c r="DT248" s="185"/>
      <c r="DU248" s="185"/>
      <c r="DV248" s="185"/>
      <c r="DW248" s="185"/>
      <c r="DX248" s="185"/>
      <c r="DY248" s="185"/>
      <c r="DZ248" s="185"/>
      <c r="EA248" s="185"/>
      <c r="EB248" s="185"/>
      <c r="EC248" s="185"/>
      <c r="ED248" s="185"/>
      <c r="EE248" s="185"/>
      <c r="EF248" s="185"/>
      <c r="EG248" s="185"/>
      <c r="EH248" s="185"/>
      <c r="EI248" s="185"/>
      <c r="EJ248" s="185"/>
      <c r="EK248" s="185"/>
      <c r="EL248" s="185"/>
      <c r="EM248" s="185"/>
      <c r="EN248" s="185"/>
      <c r="EO248" s="185"/>
      <c r="EP248" s="185"/>
      <c r="EQ248" s="185"/>
      <c r="ER248" s="185"/>
      <c r="ES248" s="185"/>
      <c r="ET248" s="185"/>
      <c r="EU248" s="185"/>
      <c r="EV248" s="185"/>
      <c r="EW248" s="185"/>
      <c r="EX248" s="185"/>
      <c r="EY248" s="185"/>
      <c r="EZ248" s="185"/>
      <c r="FA248" s="185"/>
      <c r="FB248" s="185"/>
      <c r="FC248" s="185"/>
    </row>
    <row r="249" spans="2:159">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c r="CJ249" s="185"/>
      <c r="CK249" s="185"/>
      <c r="CL249" s="185"/>
      <c r="CM249" s="185"/>
      <c r="CN249" s="185"/>
      <c r="CO249" s="185"/>
      <c r="CP249" s="185"/>
      <c r="CQ249" s="185"/>
      <c r="CR249" s="185"/>
      <c r="CS249" s="185"/>
      <c r="CT249" s="185"/>
      <c r="CU249" s="185"/>
      <c r="CV249" s="185"/>
      <c r="CW249" s="185"/>
      <c r="CX249" s="185"/>
      <c r="CY249" s="185"/>
      <c r="CZ249" s="185"/>
      <c r="DA249" s="185"/>
      <c r="DB249" s="185"/>
      <c r="DC249" s="185"/>
      <c r="DD249" s="185"/>
      <c r="DE249" s="185"/>
      <c r="DF249" s="185"/>
      <c r="DG249" s="185"/>
      <c r="DH249" s="185"/>
      <c r="DI249" s="185"/>
      <c r="DJ249" s="185"/>
      <c r="DK249" s="185"/>
      <c r="DL249" s="185"/>
      <c r="DM249" s="185"/>
      <c r="DN249" s="185"/>
      <c r="DO249" s="185"/>
      <c r="DP249" s="185"/>
      <c r="DQ249" s="185"/>
      <c r="DR249" s="185"/>
      <c r="DS249" s="185"/>
      <c r="DT249" s="185"/>
      <c r="DU249" s="185"/>
      <c r="DV249" s="185"/>
      <c r="DW249" s="185"/>
      <c r="DX249" s="185"/>
      <c r="DY249" s="185"/>
      <c r="DZ249" s="185"/>
      <c r="EA249" s="185"/>
      <c r="EB249" s="185"/>
      <c r="EC249" s="185"/>
      <c r="ED249" s="185"/>
      <c r="EE249" s="185"/>
      <c r="EF249" s="185"/>
      <c r="EG249" s="185"/>
      <c r="EH249" s="185"/>
      <c r="EI249" s="185"/>
      <c r="EJ249" s="185"/>
      <c r="EK249" s="185"/>
      <c r="EL249" s="185"/>
      <c r="EM249" s="185"/>
      <c r="EN249" s="185"/>
      <c r="EO249" s="185"/>
      <c r="EP249" s="185"/>
      <c r="EQ249" s="185"/>
      <c r="ER249" s="185"/>
      <c r="ES249" s="185"/>
      <c r="ET249" s="185"/>
      <c r="EU249" s="185"/>
      <c r="EV249" s="185"/>
      <c r="EW249" s="185"/>
      <c r="EX249" s="185"/>
      <c r="EY249" s="185"/>
      <c r="EZ249" s="185"/>
      <c r="FA249" s="185"/>
      <c r="FB249" s="185"/>
      <c r="FC249" s="185"/>
    </row>
    <row r="250" spans="2:159">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c r="CJ250" s="185"/>
      <c r="CK250" s="185"/>
      <c r="CL250" s="185"/>
      <c r="CM250" s="185"/>
      <c r="CN250" s="185"/>
      <c r="CO250" s="185"/>
      <c r="CP250" s="185"/>
      <c r="CQ250" s="185"/>
      <c r="CR250" s="185"/>
      <c r="CS250" s="185"/>
      <c r="CT250" s="185"/>
      <c r="CU250" s="185"/>
      <c r="CV250" s="185"/>
      <c r="CW250" s="185"/>
      <c r="CX250" s="185"/>
      <c r="CY250" s="185"/>
      <c r="CZ250" s="185"/>
      <c r="DA250" s="185"/>
      <c r="DB250" s="185"/>
      <c r="DC250" s="185"/>
      <c r="DD250" s="185"/>
      <c r="DE250" s="185"/>
      <c r="DF250" s="185"/>
      <c r="DG250" s="185"/>
      <c r="DH250" s="185"/>
      <c r="DI250" s="185"/>
      <c r="DJ250" s="185"/>
      <c r="DK250" s="185"/>
      <c r="DL250" s="185"/>
      <c r="DM250" s="185"/>
      <c r="DN250" s="185"/>
      <c r="DO250" s="185"/>
      <c r="DP250" s="185"/>
      <c r="DQ250" s="185"/>
      <c r="DR250" s="185"/>
      <c r="DS250" s="185"/>
      <c r="DT250" s="185"/>
      <c r="DU250" s="185"/>
      <c r="DV250" s="185"/>
      <c r="DW250" s="185"/>
      <c r="DX250" s="185"/>
      <c r="DY250" s="185"/>
      <c r="DZ250" s="185"/>
      <c r="EA250" s="185"/>
      <c r="EB250" s="185"/>
      <c r="EC250" s="185"/>
      <c r="ED250" s="185"/>
      <c r="EE250" s="185"/>
      <c r="EF250" s="185"/>
      <c r="EG250" s="185"/>
      <c r="EH250" s="185"/>
      <c r="EI250" s="185"/>
      <c r="EJ250" s="185"/>
      <c r="EK250" s="185"/>
      <c r="EL250" s="185"/>
      <c r="EM250" s="185"/>
      <c r="EN250" s="185"/>
      <c r="EO250" s="185"/>
      <c r="EP250" s="185"/>
      <c r="EQ250" s="185"/>
      <c r="ER250" s="185"/>
      <c r="ES250" s="185"/>
      <c r="ET250" s="185"/>
      <c r="EU250" s="185"/>
      <c r="EV250" s="185"/>
      <c r="EW250" s="185"/>
      <c r="EX250" s="185"/>
      <c r="EY250" s="185"/>
      <c r="EZ250" s="185"/>
      <c r="FA250" s="185"/>
      <c r="FB250" s="185"/>
      <c r="FC250" s="185"/>
    </row>
    <row r="251" spans="2:159">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c r="CJ251" s="185"/>
      <c r="CK251" s="185"/>
      <c r="CL251" s="185"/>
      <c r="CM251" s="185"/>
      <c r="CN251" s="185"/>
      <c r="CO251" s="185"/>
      <c r="CP251" s="185"/>
      <c r="CQ251" s="185"/>
      <c r="CR251" s="185"/>
      <c r="CS251" s="185"/>
      <c r="CT251" s="185"/>
      <c r="CU251" s="185"/>
      <c r="CV251" s="185"/>
      <c r="CW251" s="185"/>
      <c r="CX251" s="185"/>
      <c r="CY251" s="185"/>
      <c r="CZ251" s="185"/>
      <c r="DA251" s="185"/>
      <c r="DB251" s="185"/>
      <c r="DC251" s="185"/>
      <c r="DD251" s="185"/>
      <c r="DE251" s="185"/>
      <c r="DF251" s="185"/>
      <c r="DG251" s="185"/>
      <c r="DH251" s="185"/>
      <c r="DI251" s="185"/>
      <c r="DJ251" s="185"/>
      <c r="DK251" s="185"/>
      <c r="DL251" s="185"/>
      <c r="DM251" s="185"/>
      <c r="DN251" s="185"/>
      <c r="DO251" s="185"/>
      <c r="DP251" s="185"/>
      <c r="DQ251" s="185"/>
      <c r="DR251" s="185"/>
      <c r="DS251" s="185"/>
      <c r="DT251" s="185"/>
      <c r="DU251" s="185"/>
      <c r="DV251" s="185"/>
      <c r="DW251" s="185"/>
      <c r="DX251" s="185"/>
      <c r="DY251" s="185"/>
      <c r="DZ251" s="185"/>
      <c r="EA251" s="185"/>
      <c r="EB251" s="185"/>
      <c r="EC251" s="185"/>
      <c r="ED251" s="185"/>
      <c r="EE251" s="185"/>
      <c r="EF251" s="185"/>
      <c r="EG251" s="185"/>
      <c r="EH251" s="185"/>
      <c r="EI251" s="185"/>
      <c r="EJ251" s="185"/>
      <c r="EK251" s="185"/>
      <c r="EL251" s="185"/>
      <c r="EM251" s="185"/>
      <c r="EN251" s="185"/>
      <c r="EO251" s="185"/>
      <c r="EP251" s="185"/>
      <c r="EQ251" s="185"/>
      <c r="ER251" s="185"/>
      <c r="ES251" s="185"/>
      <c r="ET251" s="185"/>
      <c r="EU251" s="185"/>
      <c r="EV251" s="185"/>
      <c r="EW251" s="185"/>
      <c r="EX251" s="185"/>
      <c r="EY251" s="185"/>
      <c r="EZ251" s="185"/>
      <c r="FA251" s="185"/>
      <c r="FB251" s="185"/>
      <c r="FC251" s="185"/>
    </row>
  </sheetData>
  <sheetProtection algorithmName="SHA-512" hashValue="dlfyARgG9/t2q6wNiOOdJKelmBJuvECT2R+r6AxmahkAHEZ45AkGCpIRUPo7TCgAsjR1hI3XaKxYoXU2pq4e2w==" saltValue="retCeDZIxlSelbm9G9MZWQ==" spinCount="100000" sheet="1" objects="1" scenarios="1" selectLockedCells="1"/>
  <mergeCells count="38">
    <mergeCell ref="D2:Y2"/>
    <mergeCell ref="K122:L122"/>
    <mergeCell ref="F123:J123"/>
    <mergeCell ref="K123:L123"/>
    <mergeCell ref="K125:L125"/>
    <mergeCell ref="F126:J126"/>
    <mergeCell ref="K117:L117"/>
    <mergeCell ref="K118:L118"/>
    <mergeCell ref="K119:L119"/>
    <mergeCell ref="K120:L120"/>
    <mergeCell ref="F118:J118"/>
    <mergeCell ref="F120:J120"/>
    <mergeCell ref="K126:L126"/>
    <mergeCell ref="K127:L127"/>
    <mergeCell ref="F128:J128"/>
    <mergeCell ref="K128:L128"/>
    <mergeCell ref="K129:L129"/>
    <mergeCell ref="K136:L136"/>
    <mergeCell ref="K130:L130"/>
    <mergeCell ref="K131:L131"/>
    <mergeCell ref="K132:L132"/>
    <mergeCell ref="K133:L133"/>
    <mergeCell ref="F147:J147"/>
    <mergeCell ref="K147:L147"/>
    <mergeCell ref="F130:J130"/>
    <mergeCell ref="F132:J132"/>
    <mergeCell ref="F134:J134"/>
    <mergeCell ref="K141:L141"/>
    <mergeCell ref="K143:L143"/>
    <mergeCell ref="F144:J144"/>
    <mergeCell ref="K144:L144"/>
    <mergeCell ref="K146:L146"/>
    <mergeCell ref="F137:J137"/>
    <mergeCell ref="K137:L137"/>
    <mergeCell ref="K139:L139"/>
    <mergeCell ref="F140:J140"/>
    <mergeCell ref="K140:L140"/>
    <mergeCell ref="K134:L13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1CFBA-7751-4CA9-B5CD-6B94821DA69E}">
  <dimension ref="B2:I61"/>
  <sheetViews>
    <sheetView showGridLines="0" zoomScale="80" zoomScaleNormal="80" workbookViewId="0">
      <selection activeCell="K16" sqref="K16"/>
    </sheetView>
  </sheetViews>
  <sheetFormatPr defaultRowHeight="14.4"/>
  <cols>
    <col min="2" max="2" width="17" customWidth="1"/>
    <col min="3" max="3" width="27.33203125" bestFit="1" customWidth="1"/>
    <col min="4" max="4" width="7.109375" bestFit="1" customWidth="1"/>
    <col min="5" max="9" width="16.88671875" customWidth="1"/>
    <col min="11" max="11" width="22.6640625" customWidth="1"/>
  </cols>
  <sheetData>
    <row r="2" spans="2:9" ht="15" customHeight="1">
      <c r="B2" s="260" t="s">
        <v>944</v>
      </c>
      <c r="C2" s="92" t="s">
        <v>933</v>
      </c>
      <c r="D2" s="92" t="s">
        <v>931</v>
      </c>
      <c r="E2" s="92" t="s">
        <v>925</v>
      </c>
      <c r="F2" s="92" t="s">
        <v>60</v>
      </c>
      <c r="G2" s="92" t="s">
        <v>61</v>
      </c>
      <c r="H2" s="92" t="s">
        <v>62</v>
      </c>
      <c r="I2" s="92" t="s">
        <v>63</v>
      </c>
    </row>
    <row r="3" spans="2:9" ht="16.8">
      <c r="B3" s="260"/>
      <c r="C3" s="88" t="s">
        <v>930</v>
      </c>
      <c r="D3" s="89">
        <v>0.48</v>
      </c>
      <c r="E3" s="88" t="s">
        <v>926</v>
      </c>
      <c r="F3" s="88" t="s">
        <v>927</v>
      </c>
      <c r="G3" s="88" t="s">
        <v>928</v>
      </c>
      <c r="H3" s="88" t="s">
        <v>929</v>
      </c>
      <c r="I3" s="88" t="s">
        <v>934</v>
      </c>
    </row>
    <row r="4" spans="2:9" ht="16.8">
      <c r="B4" s="260"/>
      <c r="C4" s="90" t="s">
        <v>932</v>
      </c>
      <c r="D4" s="91">
        <v>0.33</v>
      </c>
      <c r="E4" s="90" t="s">
        <v>935</v>
      </c>
      <c r="F4" s="90" t="s">
        <v>936</v>
      </c>
      <c r="G4" s="90" t="s">
        <v>937</v>
      </c>
      <c r="H4" s="90" t="s">
        <v>938</v>
      </c>
      <c r="I4" s="90" t="s">
        <v>934</v>
      </c>
    </row>
    <row r="5" spans="2:9" ht="16.8">
      <c r="B5" s="260"/>
      <c r="C5" s="88" t="s">
        <v>939</v>
      </c>
      <c r="D5" s="89">
        <v>0.02</v>
      </c>
      <c r="E5" s="88"/>
      <c r="F5" s="88"/>
      <c r="G5" s="88"/>
      <c r="H5" s="88"/>
      <c r="I5" s="88" t="s">
        <v>934</v>
      </c>
    </row>
    <row r="6" spans="2:9" ht="16.8">
      <c r="B6" s="260"/>
      <c r="C6" s="90" t="s">
        <v>940</v>
      </c>
      <c r="D6" s="91">
        <v>0.02</v>
      </c>
      <c r="E6" s="90"/>
      <c r="F6" s="90"/>
      <c r="G6" s="90"/>
      <c r="H6" s="90"/>
      <c r="I6" s="90" t="s">
        <v>934</v>
      </c>
    </row>
    <row r="7" spans="2:9" ht="16.8">
      <c r="B7" s="260"/>
      <c r="C7" s="88" t="s">
        <v>941</v>
      </c>
      <c r="D7" s="89">
        <v>0.02</v>
      </c>
      <c r="E7" s="88"/>
      <c r="F7" s="88"/>
      <c r="G7" s="88"/>
      <c r="H7" s="88"/>
      <c r="I7" s="88" t="s">
        <v>934</v>
      </c>
    </row>
    <row r="8" spans="2:9" ht="16.8">
      <c r="B8" s="260"/>
      <c r="C8" s="90" t="s">
        <v>942</v>
      </c>
      <c r="D8" s="91">
        <v>0.02</v>
      </c>
      <c r="E8" s="90"/>
      <c r="F8" s="90"/>
      <c r="G8" s="90"/>
      <c r="H8" s="90"/>
      <c r="I8" s="90" t="s">
        <v>934</v>
      </c>
    </row>
    <row r="9" spans="2:9" ht="16.8">
      <c r="B9" s="260"/>
      <c r="C9" s="88" t="s">
        <v>943</v>
      </c>
      <c r="D9" s="89">
        <v>0.02</v>
      </c>
      <c r="E9" s="88"/>
      <c r="F9" s="88"/>
      <c r="G9" s="88"/>
      <c r="H9" s="88"/>
      <c r="I9" s="88" t="s">
        <v>934</v>
      </c>
    </row>
    <row r="13" spans="2:9">
      <c r="B13" t="s">
        <v>760</v>
      </c>
      <c r="C13" t="s">
        <v>761</v>
      </c>
      <c r="D13" t="s">
        <v>762</v>
      </c>
      <c r="E13" t="s">
        <v>763</v>
      </c>
      <c r="F13" t="s">
        <v>764</v>
      </c>
      <c r="G13" t="s">
        <v>765</v>
      </c>
      <c r="H13" t="s">
        <v>766</v>
      </c>
      <c r="I13" t="s">
        <v>924</v>
      </c>
    </row>
    <row r="14" spans="2:9">
      <c r="B14" t="s">
        <v>36</v>
      </c>
      <c r="C14" t="s">
        <v>137</v>
      </c>
      <c r="D14" t="s">
        <v>767</v>
      </c>
      <c r="E14" t="s">
        <v>768</v>
      </c>
      <c r="F14" t="s">
        <v>769</v>
      </c>
      <c r="G14" t="s">
        <v>770</v>
      </c>
      <c r="H14" s="94">
        <v>9.15</v>
      </c>
      <c r="I14">
        <v>5</v>
      </c>
    </row>
    <row r="15" spans="2:9">
      <c r="B15" t="s">
        <v>32</v>
      </c>
      <c r="C15" t="s">
        <v>141</v>
      </c>
      <c r="D15" t="s">
        <v>771</v>
      </c>
      <c r="E15" t="s">
        <v>768</v>
      </c>
      <c r="F15" t="s">
        <v>772</v>
      </c>
      <c r="G15" t="s">
        <v>773</v>
      </c>
      <c r="H15" s="94">
        <v>9.01</v>
      </c>
      <c r="I15">
        <v>5</v>
      </c>
    </row>
    <row r="16" spans="2:9">
      <c r="B16" t="s">
        <v>774</v>
      </c>
      <c r="C16" t="s">
        <v>139</v>
      </c>
      <c r="D16" t="s">
        <v>775</v>
      </c>
      <c r="E16" t="s">
        <v>776</v>
      </c>
      <c r="F16" t="s">
        <v>777</v>
      </c>
      <c r="G16" t="s">
        <v>778</v>
      </c>
      <c r="H16" s="94">
        <v>8.86</v>
      </c>
      <c r="I16">
        <v>5</v>
      </c>
    </row>
    <row r="17" spans="2:9">
      <c r="B17" t="s">
        <v>779</v>
      </c>
      <c r="C17" t="s">
        <v>11</v>
      </c>
      <c r="D17" t="s">
        <v>775</v>
      </c>
      <c r="E17" t="s">
        <v>780</v>
      </c>
      <c r="F17" t="s">
        <v>781</v>
      </c>
      <c r="G17" t="s">
        <v>778</v>
      </c>
      <c r="H17" s="94">
        <v>8.6</v>
      </c>
      <c r="I17">
        <v>5</v>
      </c>
    </row>
    <row r="18" spans="2:9">
      <c r="B18" t="s">
        <v>37</v>
      </c>
      <c r="C18" t="s">
        <v>13</v>
      </c>
      <c r="D18" t="s">
        <v>782</v>
      </c>
      <c r="E18" t="s">
        <v>780</v>
      </c>
      <c r="F18" t="s">
        <v>781</v>
      </c>
      <c r="G18" t="s">
        <v>783</v>
      </c>
      <c r="H18" s="94">
        <v>8.39</v>
      </c>
      <c r="I18">
        <v>5</v>
      </c>
    </row>
    <row r="19" spans="2:9">
      <c r="B19" t="s">
        <v>34</v>
      </c>
      <c r="C19" t="s">
        <v>138</v>
      </c>
      <c r="D19" t="s">
        <v>775</v>
      </c>
      <c r="E19" t="s">
        <v>784</v>
      </c>
      <c r="F19" t="s">
        <v>785</v>
      </c>
      <c r="G19" t="s">
        <v>786</v>
      </c>
      <c r="H19" s="94">
        <v>8.27</v>
      </c>
      <c r="I19">
        <v>5</v>
      </c>
    </row>
    <row r="20" spans="2:9">
      <c r="B20" t="s">
        <v>42</v>
      </c>
      <c r="C20" t="s">
        <v>140</v>
      </c>
      <c r="D20" t="s">
        <v>787</v>
      </c>
      <c r="E20" t="s">
        <v>788</v>
      </c>
      <c r="F20" t="s">
        <v>789</v>
      </c>
      <c r="G20" t="s">
        <v>790</v>
      </c>
      <c r="H20" s="94">
        <v>8.24</v>
      </c>
      <c r="I20">
        <v>5</v>
      </c>
    </row>
    <row r="21" spans="2:9">
      <c r="B21" t="s">
        <v>31</v>
      </c>
      <c r="C21" t="s">
        <v>14</v>
      </c>
      <c r="D21" t="s">
        <v>791</v>
      </c>
      <c r="E21" t="s">
        <v>792</v>
      </c>
      <c r="F21" t="s">
        <v>793</v>
      </c>
      <c r="G21" t="s">
        <v>794</v>
      </c>
      <c r="H21" s="95">
        <v>7.82</v>
      </c>
      <c r="I21">
        <v>4</v>
      </c>
    </row>
    <row r="22" spans="2:9">
      <c r="B22" t="s">
        <v>795</v>
      </c>
      <c r="C22" t="s">
        <v>136</v>
      </c>
      <c r="D22" t="s">
        <v>796</v>
      </c>
      <c r="E22" t="s">
        <v>792</v>
      </c>
      <c r="F22" t="s">
        <v>797</v>
      </c>
      <c r="G22" t="s">
        <v>798</v>
      </c>
      <c r="H22" s="95">
        <v>7.53</v>
      </c>
      <c r="I22">
        <v>4</v>
      </c>
    </row>
    <row r="23" spans="2:9">
      <c r="B23" t="s">
        <v>758</v>
      </c>
      <c r="C23" t="s">
        <v>10</v>
      </c>
      <c r="D23" t="s">
        <v>824</v>
      </c>
      <c r="E23" t="s">
        <v>825</v>
      </c>
      <c r="F23" t="s">
        <v>826</v>
      </c>
      <c r="G23" t="s">
        <v>827</v>
      </c>
      <c r="H23" s="95">
        <v>6.8</v>
      </c>
      <c r="I23">
        <v>4</v>
      </c>
    </row>
    <row r="24" spans="2:9">
      <c r="B24" t="s">
        <v>78</v>
      </c>
      <c r="C24" t="s">
        <v>9</v>
      </c>
      <c r="D24" t="s">
        <v>799</v>
      </c>
      <c r="E24" t="s">
        <v>800</v>
      </c>
      <c r="F24" t="s">
        <v>801</v>
      </c>
      <c r="G24" t="s">
        <v>802</v>
      </c>
      <c r="H24" s="96">
        <v>6.72</v>
      </c>
      <c r="I24">
        <v>3</v>
      </c>
    </row>
    <row r="25" spans="2:9">
      <c r="B25" t="s">
        <v>41</v>
      </c>
      <c r="C25" t="s">
        <v>10</v>
      </c>
      <c r="D25" t="s">
        <v>803</v>
      </c>
      <c r="E25" t="s">
        <v>804</v>
      </c>
      <c r="F25" t="s">
        <v>805</v>
      </c>
      <c r="G25" t="s">
        <v>806</v>
      </c>
      <c r="H25" s="96">
        <v>6.37</v>
      </c>
      <c r="I25">
        <v>3</v>
      </c>
    </row>
    <row r="26" spans="2:9">
      <c r="B26" t="s">
        <v>108</v>
      </c>
      <c r="C26" t="s">
        <v>140</v>
      </c>
      <c r="D26" t="s">
        <v>807</v>
      </c>
      <c r="E26" t="s">
        <v>808</v>
      </c>
      <c r="F26" t="s">
        <v>809</v>
      </c>
      <c r="G26" t="s">
        <v>810</v>
      </c>
      <c r="H26" s="96">
        <v>6.28</v>
      </c>
      <c r="I26">
        <v>3</v>
      </c>
    </row>
    <row r="27" spans="2:9">
      <c r="B27" t="s">
        <v>83</v>
      </c>
      <c r="C27" t="s">
        <v>12</v>
      </c>
      <c r="D27" t="s">
        <v>799</v>
      </c>
      <c r="E27" t="s">
        <v>811</v>
      </c>
      <c r="F27" t="s">
        <v>812</v>
      </c>
      <c r="G27" t="s">
        <v>813</v>
      </c>
      <c r="H27" s="96">
        <v>6.22</v>
      </c>
      <c r="I27">
        <v>3</v>
      </c>
    </row>
    <row r="28" spans="2:9">
      <c r="B28" t="s">
        <v>97</v>
      </c>
      <c r="C28" t="s">
        <v>137</v>
      </c>
      <c r="D28" t="s">
        <v>796</v>
      </c>
      <c r="E28" t="s">
        <v>814</v>
      </c>
      <c r="F28" t="s">
        <v>815</v>
      </c>
      <c r="G28" t="s">
        <v>816</v>
      </c>
      <c r="H28" s="96">
        <v>6.05</v>
      </c>
      <c r="I28">
        <v>3</v>
      </c>
    </row>
    <row r="29" spans="2:9">
      <c r="B29" t="s">
        <v>102</v>
      </c>
      <c r="C29" t="s">
        <v>138</v>
      </c>
      <c r="D29" t="s">
        <v>817</v>
      </c>
      <c r="E29" t="s">
        <v>818</v>
      </c>
      <c r="F29" t="s">
        <v>819</v>
      </c>
      <c r="G29" t="s">
        <v>820</v>
      </c>
      <c r="H29" s="96">
        <v>6.04</v>
      </c>
      <c r="I29">
        <v>3</v>
      </c>
    </row>
    <row r="30" spans="2:9">
      <c r="B30" t="s">
        <v>35</v>
      </c>
      <c r="C30" t="s">
        <v>9</v>
      </c>
      <c r="D30" t="s">
        <v>824</v>
      </c>
      <c r="E30" t="s">
        <v>825</v>
      </c>
      <c r="F30" t="s">
        <v>828</v>
      </c>
      <c r="G30" t="s">
        <v>827</v>
      </c>
      <c r="H30" s="96">
        <v>6</v>
      </c>
      <c r="I30">
        <v>3</v>
      </c>
    </row>
    <row r="31" spans="2:9">
      <c r="B31" t="s">
        <v>88</v>
      </c>
      <c r="C31" t="s">
        <v>11</v>
      </c>
      <c r="D31" t="s">
        <v>796</v>
      </c>
      <c r="E31" t="s">
        <v>821</v>
      </c>
      <c r="F31" t="s">
        <v>822</v>
      </c>
      <c r="G31" t="s">
        <v>823</v>
      </c>
      <c r="H31" s="96">
        <v>5.91</v>
      </c>
      <c r="I31">
        <v>3</v>
      </c>
    </row>
    <row r="32" spans="2:9">
      <c r="B32" t="s">
        <v>845</v>
      </c>
      <c r="C32" t="s">
        <v>141</v>
      </c>
      <c r="D32" t="s">
        <v>803</v>
      </c>
      <c r="E32" t="s">
        <v>846</v>
      </c>
      <c r="F32" t="s">
        <v>847</v>
      </c>
      <c r="G32" t="s">
        <v>848</v>
      </c>
      <c r="H32" s="100">
        <v>4.78</v>
      </c>
      <c r="I32">
        <v>3</v>
      </c>
    </row>
    <row r="33" spans="2:9">
      <c r="B33" t="s">
        <v>54</v>
      </c>
      <c r="C33" t="s">
        <v>12</v>
      </c>
      <c r="D33" t="s">
        <v>824</v>
      </c>
      <c r="E33" t="s">
        <v>832</v>
      </c>
      <c r="F33" t="s">
        <v>844</v>
      </c>
      <c r="G33" t="s">
        <v>843</v>
      </c>
      <c r="H33" s="96">
        <v>5.5</v>
      </c>
      <c r="I33">
        <v>3</v>
      </c>
    </row>
    <row r="34" spans="2:9">
      <c r="B34" t="s">
        <v>93</v>
      </c>
      <c r="C34" t="s">
        <v>13</v>
      </c>
      <c r="D34" t="s">
        <v>803</v>
      </c>
      <c r="E34" t="s">
        <v>829</v>
      </c>
      <c r="F34" t="s">
        <v>830</v>
      </c>
      <c r="G34" t="s">
        <v>831</v>
      </c>
      <c r="H34" s="100">
        <v>5.23</v>
      </c>
      <c r="I34">
        <v>2</v>
      </c>
    </row>
    <row r="35" spans="2:9">
      <c r="B35" t="s">
        <v>91</v>
      </c>
      <c r="C35" t="s">
        <v>14</v>
      </c>
      <c r="D35" t="s">
        <v>803</v>
      </c>
      <c r="E35" t="s">
        <v>832</v>
      </c>
      <c r="F35" t="s">
        <v>833</v>
      </c>
      <c r="G35" t="s">
        <v>834</v>
      </c>
      <c r="H35" s="100">
        <v>4.9000000000000004</v>
      </c>
      <c r="I35">
        <v>2</v>
      </c>
    </row>
    <row r="36" spans="2:9">
      <c r="B36" t="s">
        <v>50</v>
      </c>
      <c r="C36" t="s">
        <v>139</v>
      </c>
      <c r="D36" t="s">
        <v>835</v>
      </c>
      <c r="E36" t="s">
        <v>836</v>
      </c>
      <c r="F36" t="s">
        <v>837</v>
      </c>
      <c r="G36" t="s">
        <v>838</v>
      </c>
      <c r="H36" s="100">
        <v>4.8899999999999997</v>
      </c>
      <c r="I36">
        <v>2</v>
      </c>
    </row>
    <row r="37" spans="2:9">
      <c r="B37" t="s">
        <v>118</v>
      </c>
      <c r="C37" t="s">
        <v>136</v>
      </c>
      <c r="D37" t="s">
        <v>839</v>
      </c>
      <c r="E37" t="s">
        <v>836</v>
      </c>
      <c r="F37" t="s">
        <v>840</v>
      </c>
      <c r="G37" t="s">
        <v>841</v>
      </c>
      <c r="H37" s="100">
        <v>4.84</v>
      </c>
      <c r="I37">
        <v>2</v>
      </c>
    </row>
    <row r="38" spans="2:9">
      <c r="B38" t="s">
        <v>84</v>
      </c>
      <c r="C38" t="s">
        <v>12</v>
      </c>
      <c r="D38" t="s">
        <v>824</v>
      </c>
      <c r="E38" t="s">
        <v>832</v>
      </c>
      <c r="F38" t="s">
        <v>842</v>
      </c>
      <c r="G38" t="s">
        <v>843</v>
      </c>
      <c r="H38" s="100">
        <v>4.82</v>
      </c>
      <c r="I38">
        <v>2</v>
      </c>
    </row>
    <row r="39" spans="2:9">
      <c r="B39" t="s">
        <v>956</v>
      </c>
      <c r="C39" t="s">
        <v>14</v>
      </c>
      <c r="D39" t="s">
        <v>824</v>
      </c>
      <c r="E39" t="s">
        <v>855</v>
      </c>
      <c r="F39" t="s">
        <v>856</v>
      </c>
      <c r="G39" t="s">
        <v>857</v>
      </c>
      <c r="H39" s="100">
        <v>4.5</v>
      </c>
      <c r="I39">
        <v>2</v>
      </c>
    </row>
    <row r="40" spans="2:9">
      <c r="B40" t="s">
        <v>82</v>
      </c>
      <c r="C40" t="s">
        <v>10</v>
      </c>
      <c r="D40" t="s">
        <v>839</v>
      </c>
      <c r="E40" t="s">
        <v>849</v>
      </c>
      <c r="F40" t="s">
        <v>850</v>
      </c>
      <c r="G40" t="s">
        <v>851</v>
      </c>
      <c r="H40" s="100">
        <v>4.42</v>
      </c>
      <c r="I40">
        <v>2</v>
      </c>
    </row>
    <row r="41" spans="2:9">
      <c r="B41" t="s">
        <v>92</v>
      </c>
      <c r="C41" t="s">
        <v>13</v>
      </c>
      <c r="D41" t="s">
        <v>835</v>
      </c>
      <c r="E41" t="s">
        <v>852</v>
      </c>
      <c r="F41" t="s">
        <v>853</v>
      </c>
      <c r="G41" t="s">
        <v>854</v>
      </c>
      <c r="H41" s="99">
        <v>4.13</v>
      </c>
      <c r="I41">
        <v>2</v>
      </c>
    </row>
    <row r="42" spans="2:9">
      <c r="B42" t="s">
        <v>105</v>
      </c>
      <c r="C42" t="s">
        <v>141</v>
      </c>
      <c r="D42" t="s">
        <v>824</v>
      </c>
      <c r="E42" t="s">
        <v>858</v>
      </c>
      <c r="F42" t="s">
        <v>859</v>
      </c>
      <c r="G42" t="s">
        <v>838</v>
      </c>
      <c r="H42" s="99">
        <v>4.0599999999999996</v>
      </c>
      <c r="I42">
        <v>2</v>
      </c>
    </row>
    <row r="43" spans="2:9">
      <c r="B43" t="s">
        <v>101</v>
      </c>
      <c r="C43" t="s">
        <v>138</v>
      </c>
      <c r="D43" t="s">
        <v>803</v>
      </c>
      <c r="E43" t="s">
        <v>860</v>
      </c>
      <c r="F43" t="s">
        <v>861</v>
      </c>
      <c r="G43" t="s">
        <v>827</v>
      </c>
      <c r="H43" s="99">
        <v>3.82</v>
      </c>
      <c r="I43">
        <v>2</v>
      </c>
    </row>
    <row r="44" spans="2:9">
      <c r="B44" t="s">
        <v>104</v>
      </c>
      <c r="C44" t="s">
        <v>139</v>
      </c>
      <c r="D44" t="s">
        <v>862</v>
      </c>
      <c r="E44" t="s">
        <v>863</v>
      </c>
      <c r="F44" t="s">
        <v>864</v>
      </c>
      <c r="G44" t="s">
        <v>865</v>
      </c>
      <c r="H44" s="99">
        <v>3.79</v>
      </c>
      <c r="I44">
        <v>2</v>
      </c>
    </row>
    <row r="45" spans="2:9">
      <c r="B45" t="s">
        <v>46</v>
      </c>
      <c r="C45" t="s">
        <v>11</v>
      </c>
      <c r="D45" t="s">
        <v>839</v>
      </c>
      <c r="E45" t="s">
        <v>866</v>
      </c>
      <c r="F45" t="s">
        <v>867</v>
      </c>
      <c r="G45" t="s">
        <v>868</v>
      </c>
      <c r="H45" s="99">
        <v>3.62</v>
      </c>
      <c r="I45">
        <v>2</v>
      </c>
    </row>
    <row r="46" spans="2:9">
      <c r="B46" t="s">
        <v>98</v>
      </c>
      <c r="C46" t="s">
        <v>136</v>
      </c>
      <c r="D46" t="s">
        <v>869</v>
      </c>
      <c r="E46" t="s">
        <v>870</v>
      </c>
      <c r="F46" t="s">
        <v>871</v>
      </c>
      <c r="G46" t="s">
        <v>872</v>
      </c>
      <c r="H46" s="99">
        <v>3.47</v>
      </c>
      <c r="I46">
        <v>2</v>
      </c>
    </row>
    <row r="47" spans="2:9">
      <c r="B47" t="s">
        <v>80</v>
      </c>
      <c r="C47" t="s">
        <v>9</v>
      </c>
      <c r="D47" t="s">
        <v>869</v>
      </c>
      <c r="E47" t="s">
        <v>873</v>
      </c>
      <c r="F47" t="s">
        <v>874</v>
      </c>
      <c r="G47" t="s">
        <v>875</v>
      </c>
      <c r="H47" s="98">
        <v>2.94</v>
      </c>
      <c r="I47">
        <v>2</v>
      </c>
    </row>
    <row r="48" spans="2:9">
      <c r="B48" t="s">
        <v>79</v>
      </c>
      <c r="C48" t="s">
        <v>9</v>
      </c>
      <c r="D48" t="s">
        <v>869</v>
      </c>
      <c r="E48" t="s">
        <v>876</v>
      </c>
      <c r="F48" t="s">
        <v>877</v>
      </c>
      <c r="G48" t="s">
        <v>878</v>
      </c>
      <c r="H48" s="98">
        <v>2.92</v>
      </c>
      <c r="I48">
        <v>2</v>
      </c>
    </row>
    <row r="49" spans="2:9">
      <c r="B49" t="s">
        <v>882</v>
      </c>
      <c r="C49" t="s">
        <v>12</v>
      </c>
      <c r="D49" t="s">
        <v>883</v>
      </c>
      <c r="E49" t="s">
        <v>884</v>
      </c>
      <c r="F49" t="s">
        <v>885</v>
      </c>
      <c r="G49" t="s">
        <v>886</v>
      </c>
      <c r="H49" s="98">
        <v>2.38</v>
      </c>
      <c r="I49">
        <v>2</v>
      </c>
    </row>
    <row r="50" spans="2:9">
      <c r="B50" t="s">
        <v>957</v>
      </c>
      <c r="C50" t="s">
        <v>140</v>
      </c>
      <c r="D50" t="s">
        <v>869</v>
      </c>
      <c r="E50" t="s">
        <v>879</v>
      </c>
      <c r="F50" t="s">
        <v>880</v>
      </c>
      <c r="G50" t="s">
        <v>881</v>
      </c>
      <c r="H50" s="98">
        <v>2.68</v>
      </c>
      <c r="I50">
        <v>1</v>
      </c>
    </row>
    <row r="51" spans="2:9">
      <c r="B51" t="s">
        <v>887</v>
      </c>
      <c r="C51" t="s">
        <v>137</v>
      </c>
      <c r="D51" t="s">
        <v>888</v>
      </c>
      <c r="E51" t="s">
        <v>889</v>
      </c>
      <c r="F51" t="s">
        <v>890</v>
      </c>
      <c r="G51" t="s">
        <v>891</v>
      </c>
      <c r="H51" s="98">
        <v>2.35</v>
      </c>
      <c r="I51">
        <v>1</v>
      </c>
    </row>
    <row r="52" spans="2:9">
      <c r="B52" t="s">
        <v>895</v>
      </c>
      <c r="C52" t="s">
        <v>14</v>
      </c>
      <c r="D52" t="s">
        <v>869</v>
      </c>
      <c r="E52" t="s">
        <v>896</v>
      </c>
      <c r="F52" t="s">
        <v>897</v>
      </c>
      <c r="G52" t="s">
        <v>891</v>
      </c>
      <c r="H52" s="98">
        <v>1.86</v>
      </c>
      <c r="I52">
        <v>1</v>
      </c>
    </row>
    <row r="53" spans="2:9">
      <c r="B53" t="s">
        <v>99</v>
      </c>
      <c r="C53" t="s">
        <v>136</v>
      </c>
      <c r="D53" t="s">
        <v>888</v>
      </c>
      <c r="E53" t="s">
        <v>892</v>
      </c>
      <c r="F53" t="s">
        <v>893</v>
      </c>
      <c r="G53" t="s">
        <v>894</v>
      </c>
      <c r="H53" s="98">
        <v>2.2000000000000002</v>
      </c>
      <c r="I53">
        <v>1</v>
      </c>
    </row>
    <row r="54" spans="2:9">
      <c r="B54" t="s">
        <v>898</v>
      </c>
      <c r="C54" t="s">
        <v>137</v>
      </c>
      <c r="D54" t="s">
        <v>899</v>
      </c>
      <c r="E54" t="s">
        <v>900</v>
      </c>
      <c r="F54" t="s">
        <v>901</v>
      </c>
      <c r="G54" t="s">
        <v>902</v>
      </c>
      <c r="H54" s="97">
        <v>1.82</v>
      </c>
      <c r="I54">
        <v>1</v>
      </c>
    </row>
    <row r="55" spans="2:9">
      <c r="B55" t="s">
        <v>86</v>
      </c>
      <c r="C55" t="s">
        <v>10</v>
      </c>
      <c r="D55" t="s">
        <v>888</v>
      </c>
      <c r="E55" t="s">
        <v>903</v>
      </c>
      <c r="F55" t="s">
        <v>904</v>
      </c>
      <c r="G55" t="s">
        <v>905</v>
      </c>
      <c r="H55" s="97">
        <v>1.8</v>
      </c>
      <c r="I55">
        <v>1</v>
      </c>
    </row>
    <row r="56" spans="2:9">
      <c r="B56" t="s">
        <v>107</v>
      </c>
      <c r="C56" t="s">
        <v>140</v>
      </c>
      <c r="D56" t="s">
        <v>888</v>
      </c>
      <c r="E56" t="s">
        <v>906</v>
      </c>
      <c r="F56" t="s">
        <v>907</v>
      </c>
      <c r="G56" t="s">
        <v>902</v>
      </c>
      <c r="H56" s="97">
        <v>1.72</v>
      </c>
      <c r="I56">
        <v>1</v>
      </c>
    </row>
    <row r="57" spans="2:9">
      <c r="B57" t="s">
        <v>106</v>
      </c>
      <c r="C57" t="s">
        <v>141</v>
      </c>
      <c r="D57" t="s">
        <v>908</v>
      </c>
      <c r="E57" t="s">
        <v>909</v>
      </c>
      <c r="F57" t="s">
        <v>910</v>
      </c>
      <c r="G57" t="s">
        <v>902</v>
      </c>
      <c r="H57" s="97">
        <v>1.49</v>
      </c>
      <c r="I57">
        <v>1</v>
      </c>
    </row>
    <row r="58" spans="2:9">
      <c r="B58" t="s">
        <v>958</v>
      </c>
      <c r="C58" t="s">
        <v>138</v>
      </c>
      <c r="D58" t="s">
        <v>869</v>
      </c>
      <c r="E58" t="s">
        <v>911</v>
      </c>
      <c r="F58" t="s">
        <v>912</v>
      </c>
      <c r="G58" t="s">
        <v>902</v>
      </c>
      <c r="H58" s="97">
        <v>1.36</v>
      </c>
      <c r="I58">
        <v>1</v>
      </c>
    </row>
    <row r="59" spans="2:9">
      <c r="B59" t="s">
        <v>913</v>
      </c>
      <c r="C59" t="s">
        <v>139</v>
      </c>
      <c r="D59" t="s">
        <v>914</v>
      </c>
      <c r="E59" t="s">
        <v>915</v>
      </c>
      <c r="F59" t="s">
        <v>902</v>
      </c>
      <c r="G59" t="s">
        <v>916</v>
      </c>
      <c r="H59" s="97">
        <v>1.29</v>
      </c>
      <c r="I59">
        <v>1</v>
      </c>
    </row>
    <row r="60" spans="2:9">
      <c r="B60" t="s">
        <v>917</v>
      </c>
      <c r="C60" t="s">
        <v>13</v>
      </c>
      <c r="D60" t="s">
        <v>914</v>
      </c>
      <c r="E60" t="s">
        <v>918</v>
      </c>
      <c r="F60" t="s">
        <v>919</v>
      </c>
      <c r="G60" t="s">
        <v>920</v>
      </c>
      <c r="H60" s="97">
        <v>1.05</v>
      </c>
      <c r="I60">
        <v>1</v>
      </c>
    </row>
    <row r="61" spans="2:9">
      <c r="B61" t="s">
        <v>921</v>
      </c>
      <c r="C61" t="s">
        <v>11</v>
      </c>
      <c r="D61" t="s">
        <v>914</v>
      </c>
      <c r="E61" t="s">
        <v>922</v>
      </c>
      <c r="F61" t="s">
        <v>923</v>
      </c>
      <c r="G61" t="s">
        <v>920</v>
      </c>
      <c r="H61" s="97">
        <v>1.03</v>
      </c>
      <c r="I61">
        <v>1</v>
      </c>
    </row>
  </sheetData>
  <mergeCells count="1">
    <mergeCell ref="B2:B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77CC-40B3-440D-A162-3A9D972551FC}">
  <sheetPr codeName="Sheet2"/>
  <dimension ref="A1:B24"/>
  <sheetViews>
    <sheetView workbookViewId="0">
      <selection activeCell="F22" sqref="F22"/>
    </sheetView>
  </sheetViews>
  <sheetFormatPr defaultRowHeight="14.4"/>
  <cols>
    <col min="1" max="1" width="14" bestFit="1" customWidth="1"/>
  </cols>
  <sheetData>
    <row r="1" spans="1:2">
      <c r="A1" s="1" t="s">
        <v>37</v>
      </c>
      <c r="B1" t="s">
        <v>9</v>
      </c>
    </row>
    <row r="2" spans="1:2">
      <c r="A2" s="2" t="s">
        <v>41</v>
      </c>
      <c r="B2" t="s">
        <v>9</v>
      </c>
    </row>
    <row r="3" spans="1:2">
      <c r="A3" s="2" t="s">
        <v>47</v>
      </c>
      <c r="B3" t="s">
        <v>9</v>
      </c>
    </row>
    <row r="4" spans="1:2">
      <c r="A4" s="3" t="s">
        <v>46</v>
      </c>
      <c r="B4" t="s">
        <v>9</v>
      </c>
    </row>
    <row r="5" spans="1:2">
      <c r="A5" s="1" t="s">
        <v>36</v>
      </c>
      <c r="B5" t="s">
        <v>10</v>
      </c>
    </row>
    <row r="6" spans="1:2">
      <c r="A6" s="2" t="s">
        <v>57</v>
      </c>
      <c r="B6" t="s">
        <v>10</v>
      </c>
    </row>
    <row r="7" spans="1:2">
      <c r="A7" s="2" t="s">
        <v>39</v>
      </c>
      <c r="B7" t="s">
        <v>10</v>
      </c>
    </row>
    <row r="8" spans="1:2">
      <c r="A8" s="3" t="s">
        <v>48</v>
      </c>
      <c r="B8" t="s">
        <v>10</v>
      </c>
    </row>
    <row r="9" spans="1:2">
      <c r="A9" s="1" t="s">
        <v>32</v>
      </c>
      <c r="B9" t="s">
        <v>11</v>
      </c>
    </row>
    <row r="10" spans="1:2">
      <c r="A10" s="2" t="s">
        <v>35</v>
      </c>
      <c r="B10" t="s">
        <v>11</v>
      </c>
    </row>
    <row r="11" spans="1:2">
      <c r="A11" s="2" t="s">
        <v>40</v>
      </c>
      <c r="B11" t="s">
        <v>11</v>
      </c>
    </row>
    <row r="12" spans="1:2">
      <c r="A12" s="3" t="s">
        <v>49</v>
      </c>
      <c r="B12" t="s">
        <v>11</v>
      </c>
    </row>
    <row r="13" spans="1:2">
      <c r="A13" s="1" t="s">
        <v>34</v>
      </c>
      <c r="B13" t="s">
        <v>12</v>
      </c>
    </row>
    <row r="14" spans="1:2">
      <c r="A14" s="2" t="s">
        <v>31</v>
      </c>
      <c r="B14" t="s">
        <v>12</v>
      </c>
    </row>
    <row r="15" spans="1:2">
      <c r="A15" s="2" t="s">
        <v>50</v>
      </c>
      <c r="B15" t="s">
        <v>12</v>
      </c>
    </row>
    <row r="16" spans="1:2">
      <c r="A16" s="3" t="s">
        <v>33</v>
      </c>
      <c r="B16" t="s">
        <v>12</v>
      </c>
    </row>
    <row r="17" spans="1:2">
      <c r="A17" s="1" t="s">
        <v>38</v>
      </c>
      <c r="B17" t="s">
        <v>13</v>
      </c>
    </row>
    <row r="18" spans="1:2">
      <c r="A18" s="2" t="s">
        <v>52</v>
      </c>
      <c r="B18" t="s">
        <v>13</v>
      </c>
    </row>
    <row r="19" spans="1:2">
      <c r="A19" s="2" t="s">
        <v>53</v>
      </c>
      <c r="B19" t="s">
        <v>13</v>
      </c>
    </row>
    <row r="20" spans="1:2">
      <c r="A20" s="3" t="s">
        <v>51</v>
      </c>
      <c r="B20" t="s">
        <v>13</v>
      </c>
    </row>
    <row r="21" spans="1:2">
      <c r="A21" s="1" t="s">
        <v>42</v>
      </c>
      <c r="B21" t="s">
        <v>14</v>
      </c>
    </row>
    <row r="22" spans="1:2">
      <c r="A22" s="2" t="s">
        <v>54</v>
      </c>
      <c r="B22" t="s">
        <v>14</v>
      </c>
    </row>
    <row r="23" spans="1:2">
      <c r="A23" s="2" t="s">
        <v>55</v>
      </c>
      <c r="B23" t="s">
        <v>14</v>
      </c>
    </row>
    <row r="24" spans="1:2">
      <c r="A24" s="3" t="s">
        <v>56</v>
      </c>
      <c r="B24" t="s">
        <v>14</v>
      </c>
    </row>
  </sheetData>
  <dataValidations count="6">
    <dataValidation type="list" allowBlank="1" showInputMessage="1" showErrorMessage="1" sqref="A1:A4" xr:uid="{4F53BEAE-2473-4902-B8A8-45E9C4203FF1}">
      <formula1>PouleA</formula1>
    </dataValidation>
    <dataValidation type="list" allowBlank="1" showInputMessage="1" showErrorMessage="1" sqref="A5:A8" xr:uid="{B35BA1C4-4443-4E4D-B7A4-BE0ABDAA515C}">
      <formula1>PouleB</formula1>
    </dataValidation>
    <dataValidation type="list" allowBlank="1" showInputMessage="1" showErrorMessage="1" sqref="A9:A12" xr:uid="{3D1BA698-C251-4B74-9C3B-F4B10A9E709D}">
      <formula1>PouleC</formula1>
    </dataValidation>
    <dataValidation type="list" allowBlank="1" showInputMessage="1" showErrorMessage="1" sqref="A13:A16" xr:uid="{052AF0EE-BA98-4B91-8F45-505A77A7A652}">
      <formula1>PouleD</formula1>
    </dataValidation>
    <dataValidation type="list" allowBlank="1" showInputMessage="1" showErrorMessage="1" sqref="A17:A20" xr:uid="{FB748110-A3AF-454A-B3A0-8A06E26F8978}">
      <formula1>PouleE</formula1>
    </dataValidation>
    <dataValidation type="list" allowBlank="1" showInputMessage="1" showErrorMessage="1" sqref="A21:A24" xr:uid="{6D9C1E95-31DF-412E-990F-05A984245CD8}">
      <formula1>PouleF</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772D0-A405-4E8E-8D0F-F3C0BC3F8FB0}">
  <dimension ref="A1:AM500"/>
  <sheetViews>
    <sheetView zoomScaleNormal="100" workbookViewId="0">
      <selection activeCell="E28" sqref="E28"/>
    </sheetView>
  </sheetViews>
  <sheetFormatPr defaultRowHeight="14.4"/>
  <cols>
    <col min="1" max="1" width="20.109375" bestFit="1" customWidth="1"/>
    <col min="2" max="2" width="5.44140625" style="148" customWidth="1"/>
    <col min="21" max="21" width="11.33203125" bestFit="1" customWidth="1"/>
    <col min="30" max="30" width="24" customWidth="1"/>
    <col min="31" max="31" width="11.33203125" bestFit="1" customWidth="1"/>
    <col min="32" max="39" width="14.109375" customWidth="1"/>
  </cols>
  <sheetData>
    <row r="1" spans="1:39" ht="15.6">
      <c r="A1" s="11" t="s">
        <v>110</v>
      </c>
      <c r="B1" s="153" t="s">
        <v>111</v>
      </c>
      <c r="C1" t="s">
        <v>142</v>
      </c>
      <c r="G1" s="261" t="s">
        <v>203</v>
      </c>
      <c r="H1" s="265" t="s">
        <v>204</v>
      </c>
      <c r="I1" s="266"/>
      <c r="J1" s="266"/>
      <c r="K1" s="266"/>
      <c r="L1" s="266"/>
      <c r="M1" s="266"/>
      <c r="N1" s="266"/>
      <c r="O1" s="266"/>
      <c r="P1" s="266"/>
      <c r="Q1" s="266"/>
      <c r="R1" s="266"/>
      <c r="S1" s="267"/>
      <c r="U1" s="261" t="s">
        <v>705</v>
      </c>
      <c r="V1" s="78" t="s">
        <v>20</v>
      </c>
      <c r="W1" s="78" t="s">
        <v>23</v>
      </c>
      <c r="X1" s="78" t="s">
        <v>27</v>
      </c>
      <c r="Y1" s="78" t="s">
        <v>29</v>
      </c>
      <c r="Z1" s="78" t="s">
        <v>188</v>
      </c>
      <c r="AA1" s="78" t="s">
        <v>181</v>
      </c>
      <c r="AB1" s="78" t="s">
        <v>198</v>
      </c>
      <c r="AC1" s="77" t="s">
        <v>192</v>
      </c>
      <c r="AD1" s="264" t="s">
        <v>708</v>
      </c>
      <c r="AE1" s="261" t="s">
        <v>705</v>
      </c>
      <c r="AF1" s="78" t="s">
        <v>20</v>
      </c>
      <c r="AG1" s="78" t="s">
        <v>23</v>
      </c>
      <c r="AH1" s="78" t="s">
        <v>27</v>
      </c>
      <c r="AI1" s="78" t="s">
        <v>29</v>
      </c>
      <c r="AJ1" s="78" t="s">
        <v>188</v>
      </c>
      <c r="AK1" s="78" t="s">
        <v>181</v>
      </c>
      <c r="AL1" s="78" t="s">
        <v>198</v>
      </c>
      <c r="AM1" s="77" t="s">
        <v>192</v>
      </c>
    </row>
    <row r="2" spans="1:39" ht="16.8">
      <c r="A2" s="6" t="s">
        <v>78</v>
      </c>
      <c r="B2" s="12" t="e" vm="91">
        <v>#VALUE!</v>
      </c>
      <c r="C2" t="s">
        <v>9</v>
      </c>
      <c r="G2" s="262"/>
      <c r="H2" s="268" t="s">
        <v>205</v>
      </c>
      <c r="I2" s="269"/>
      <c r="J2" s="269"/>
      <c r="K2" s="269"/>
      <c r="L2" s="269"/>
      <c r="M2" s="269"/>
      <c r="N2" s="269"/>
      <c r="O2" s="269"/>
      <c r="P2" s="269"/>
      <c r="Q2" s="269"/>
      <c r="R2" s="269"/>
      <c r="S2" s="270"/>
      <c r="U2" s="262"/>
      <c r="V2" s="73" t="s">
        <v>209</v>
      </c>
      <c r="W2" s="73" t="s">
        <v>209</v>
      </c>
      <c r="X2" s="73" t="s">
        <v>209</v>
      </c>
      <c r="Y2" s="73" t="s">
        <v>209</v>
      </c>
      <c r="Z2" s="73" t="s">
        <v>209</v>
      </c>
      <c r="AA2" s="73" t="s">
        <v>209</v>
      </c>
      <c r="AB2" s="73" t="s">
        <v>209</v>
      </c>
      <c r="AC2" s="79" t="s">
        <v>209</v>
      </c>
      <c r="AD2" s="264"/>
      <c r="AE2" s="262"/>
      <c r="AF2" s="73" t="s">
        <v>209</v>
      </c>
      <c r="AG2" s="73" t="s">
        <v>209</v>
      </c>
      <c r="AH2" s="73" t="s">
        <v>209</v>
      </c>
      <c r="AI2" s="73" t="s">
        <v>209</v>
      </c>
      <c r="AJ2" s="73" t="s">
        <v>209</v>
      </c>
      <c r="AK2" s="73" t="s">
        <v>209</v>
      </c>
      <c r="AL2" s="73" t="s">
        <v>209</v>
      </c>
      <c r="AM2" s="79" t="s">
        <v>209</v>
      </c>
    </row>
    <row r="3" spans="1:39" ht="16.8">
      <c r="A3" s="6" t="s">
        <v>80</v>
      </c>
      <c r="B3" s="12" t="e" vm="92">
        <v>#VALUE!</v>
      </c>
      <c r="C3" t="s">
        <v>9</v>
      </c>
      <c r="G3" s="262"/>
      <c r="H3" s="271" t="s">
        <v>206</v>
      </c>
      <c r="I3" s="272"/>
      <c r="J3" s="272"/>
      <c r="K3" s="272"/>
      <c r="L3" s="272"/>
      <c r="M3" s="272"/>
      <c r="N3" s="272"/>
      <c r="O3" s="272"/>
      <c r="P3" s="272"/>
      <c r="Q3" s="272"/>
      <c r="R3" s="272"/>
      <c r="S3" s="273"/>
      <c r="U3" s="262"/>
      <c r="V3" s="73"/>
      <c r="W3" s="73"/>
      <c r="X3" s="73"/>
      <c r="Y3" s="73"/>
      <c r="Z3" s="73"/>
      <c r="AA3" s="73"/>
      <c r="AB3" s="73"/>
      <c r="AC3" s="79"/>
      <c r="AD3" s="264"/>
      <c r="AE3" s="262"/>
      <c r="AF3" s="73"/>
      <c r="AG3" s="73"/>
      <c r="AH3" s="73"/>
      <c r="AI3" s="73"/>
      <c r="AJ3" s="73"/>
      <c r="AK3" s="73"/>
      <c r="AL3" s="73"/>
      <c r="AM3" s="79"/>
    </row>
    <row r="4" spans="1:39" ht="16.8">
      <c r="A4" s="6" t="s">
        <v>82</v>
      </c>
      <c r="B4" s="12" t="e" vm="5">
        <v>#VALUE!</v>
      </c>
      <c r="C4" t="s">
        <v>10</v>
      </c>
      <c r="G4" s="262"/>
      <c r="H4" s="274" t="s">
        <v>207</v>
      </c>
      <c r="I4" s="275"/>
      <c r="J4" s="275"/>
      <c r="K4" s="275"/>
      <c r="L4" s="275"/>
      <c r="M4" s="275"/>
      <c r="N4" s="275"/>
      <c r="O4" s="275"/>
      <c r="P4" s="275"/>
      <c r="Q4" s="275"/>
      <c r="R4" s="275"/>
      <c r="S4" s="276"/>
      <c r="U4" s="262"/>
      <c r="V4" s="73"/>
      <c r="W4" s="73"/>
      <c r="X4" s="73"/>
      <c r="Y4" s="73"/>
      <c r="Z4" s="73"/>
      <c r="AA4" s="73"/>
      <c r="AB4" s="73"/>
      <c r="AC4" s="79"/>
      <c r="AE4" s="262"/>
      <c r="AF4" s="73"/>
      <c r="AG4" s="73"/>
      <c r="AH4" s="73"/>
      <c r="AI4" s="73"/>
      <c r="AJ4" s="73"/>
      <c r="AK4" s="73"/>
      <c r="AL4" s="73"/>
      <c r="AM4" s="79"/>
    </row>
    <row r="5" spans="1:39" ht="17.399999999999999" thickBot="1">
      <c r="A5" s="6" t="s">
        <v>83</v>
      </c>
      <c r="B5" s="12" t="e" vm="7">
        <v>#VALUE!</v>
      </c>
      <c r="G5" s="263"/>
      <c r="H5" s="277" t="s">
        <v>208</v>
      </c>
      <c r="I5" s="278"/>
      <c r="J5" s="278"/>
      <c r="K5" s="278"/>
      <c r="L5" s="278"/>
      <c r="M5" s="278"/>
      <c r="N5" s="278"/>
      <c r="O5" s="278"/>
      <c r="P5" s="278"/>
      <c r="Q5" s="278"/>
      <c r="R5" s="278"/>
      <c r="S5" s="279"/>
      <c r="U5" s="263" t="s">
        <v>705</v>
      </c>
      <c r="V5" s="74"/>
      <c r="W5" s="74"/>
      <c r="X5" s="74"/>
      <c r="Y5" s="74"/>
      <c r="Z5" s="74"/>
      <c r="AA5" s="74"/>
      <c r="AB5" s="74"/>
      <c r="AC5" s="80"/>
      <c r="AE5" s="263" t="s">
        <v>705</v>
      </c>
      <c r="AF5" s="74"/>
      <c r="AG5" s="74"/>
      <c r="AH5" s="74"/>
      <c r="AI5" s="74"/>
      <c r="AJ5" s="74"/>
      <c r="AK5" s="74"/>
      <c r="AL5" s="74"/>
      <c r="AM5" s="80"/>
    </row>
    <row r="6" spans="1:39" ht="17.399999999999999" thickBot="1">
      <c r="A6" s="6" t="s">
        <v>85</v>
      </c>
      <c r="B6" s="12" t="e" vm="9">
        <v>#VALUE!</v>
      </c>
      <c r="G6" s="81">
        <v>1</v>
      </c>
      <c r="H6" s="75"/>
      <c r="I6" s="75"/>
      <c r="J6" s="75"/>
      <c r="K6" s="75"/>
      <c r="L6" s="76" t="s">
        <v>13</v>
      </c>
      <c r="M6" s="76" t="s">
        <v>14</v>
      </c>
      <c r="N6" s="76" t="s">
        <v>136</v>
      </c>
      <c r="O6" s="76" t="s">
        <v>137</v>
      </c>
      <c r="P6" s="76" t="s">
        <v>138</v>
      </c>
      <c r="Q6" s="76" t="s">
        <v>139</v>
      </c>
      <c r="R6" s="76" t="s">
        <v>140</v>
      </c>
      <c r="S6" s="76" t="s">
        <v>141</v>
      </c>
      <c r="U6" t="s">
        <v>210</v>
      </c>
      <c r="V6" s="75" t="s">
        <v>13</v>
      </c>
      <c r="W6" s="75" t="s">
        <v>139</v>
      </c>
      <c r="X6" s="75" t="s">
        <v>138</v>
      </c>
      <c r="Y6" s="75" t="s">
        <v>14</v>
      </c>
      <c r="Z6" s="75" t="s">
        <v>137</v>
      </c>
      <c r="AA6" s="75" t="s">
        <v>136</v>
      </c>
      <c r="AB6" s="75" t="s">
        <v>141</v>
      </c>
      <c r="AC6" s="82" t="s">
        <v>140</v>
      </c>
      <c r="AE6" t="s">
        <v>210</v>
      </c>
      <c r="AF6" t="str">
        <f>VLOOKUP(V6,Poulefase!$BD$76:$BE$87,2,FALSE)</f>
        <v>-</v>
      </c>
      <c r="AG6" t="str">
        <f>VLOOKUP(W6,Poulefase!$BD$76:$BE$87,2,FALSE)</f>
        <v>-</v>
      </c>
      <c r="AH6" t="str">
        <f>VLOOKUP(X6,Poulefase!$BD$76:$BE$87,2,FALSE)</f>
        <v>-</v>
      </c>
      <c r="AI6" t="str">
        <f>VLOOKUP(Y6,Poulefase!$BD$76:$BE$87,2,FALSE)</f>
        <v>-</v>
      </c>
      <c r="AJ6" t="str">
        <f>VLOOKUP(Z6,Poulefase!$BD$76:$BE$87,2,FALSE)</f>
        <v>-</v>
      </c>
      <c r="AK6" t="str">
        <f>VLOOKUP(AA6,Poulefase!$BD$76:$BE$87,2,FALSE)</f>
        <v>-</v>
      </c>
      <c r="AL6" t="str">
        <f>VLOOKUP(AB6,Poulefase!$BD$76:$BE$87,2,FALSE)</f>
        <v>-</v>
      </c>
      <c r="AM6" t="str">
        <f>VLOOKUP(AC6,Poulefase!$BD$76:$BE$87,2,FALSE)</f>
        <v>-</v>
      </c>
    </row>
    <row r="7" spans="1:39" ht="17.399999999999999" thickBot="1">
      <c r="A7" s="6" t="s">
        <v>86</v>
      </c>
      <c r="B7" s="12" t="e" vm="93">
        <v>#VALUE!</v>
      </c>
      <c r="C7" t="s">
        <v>10</v>
      </c>
      <c r="G7" s="81">
        <v>2</v>
      </c>
      <c r="H7" s="75"/>
      <c r="I7" s="75"/>
      <c r="J7" s="75"/>
      <c r="K7" s="76" t="s">
        <v>12</v>
      </c>
      <c r="L7" s="75"/>
      <c r="M7" s="76" t="s">
        <v>14</v>
      </c>
      <c r="N7" s="76" t="s">
        <v>136</v>
      </c>
      <c r="O7" s="76" t="s">
        <v>137</v>
      </c>
      <c r="P7" s="76" t="s">
        <v>138</v>
      </c>
      <c r="Q7" s="76" t="s">
        <v>139</v>
      </c>
      <c r="R7" s="76" t="s">
        <v>140</v>
      </c>
      <c r="S7" s="76" t="s">
        <v>141</v>
      </c>
      <c r="U7" t="s">
        <v>211</v>
      </c>
      <c r="V7" s="75" t="s">
        <v>137</v>
      </c>
      <c r="W7" s="75" t="s">
        <v>136</v>
      </c>
      <c r="X7" s="75" t="s">
        <v>138</v>
      </c>
      <c r="Y7" s="75" t="s">
        <v>12</v>
      </c>
      <c r="Z7" s="75" t="s">
        <v>139</v>
      </c>
      <c r="AA7" s="75" t="s">
        <v>14</v>
      </c>
      <c r="AB7" s="75" t="s">
        <v>141</v>
      </c>
      <c r="AC7" s="82" t="s">
        <v>140</v>
      </c>
      <c r="AE7" t="s">
        <v>211</v>
      </c>
      <c r="AF7" t="str">
        <f>VLOOKUP(V7,Poulefase!$BD$76:$BE$87,2,FALSE)</f>
        <v>-</v>
      </c>
      <c r="AG7" t="str">
        <f>VLOOKUP(W7,Poulefase!$BD$76:$BE$87,2,FALSE)</f>
        <v>-</v>
      </c>
      <c r="AH7" t="str">
        <f>VLOOKUP(X7,Poulefase!$BD$76:$BE$87,2,FALSE)</f>
        <v>-</v>
      </c>
      <c r="AI7" t="str">
        <f>VLOOKUP(Y7,Poulefase!$BD$76:$BE$87,2,FALSE)</f>
        <v>-</v>
      </c>
      <c r="AJ7" t="str">
        <f>VLOOKUP(Z7,Poulefase!$BD$76:$BE$87,2,FALSE)</f>
        <v>-</v>
      </c>
      <c r="AK7" t="str">
        <f>VLOOKUP(AA7,Poulefase!$BD$76:$BE$87,2,FALSE)</f>
        <v>-</v>
      </c>
      <c r="AL7" t="str">
        <f>VLOOKUP(AB7,Poulefase!$BD$76:$BE$87,2,FALSE)</f>
        <v>-</v>
      </c>
      <c r="AM7" t="str">
        <f>VLOOKUP(AC7,Poulefase!$BD$76:$BE$87,2,FALSE)</f>
        <v>-</v>
      </c>
    </row>
    <row r="8" spans="1:39" ht="17.399999999999999" thickBot="1">
      <c r="A8" s="6" t="s">
        <v>87</v>
      </c>
      <c r="B8" s="12" t="e" vm="13">
        <v>#VALUE!</v>
      </c>
      <c r="G8" s="81">
        <v>3</v>
      </c>
      <c r="H8" s="75"/>
      <c r="I8" s="75"/>
      <c r="J8" s="75"/>
      <c r="K8" s="76" t="s">
        <v>12</v>
      </c>
      <c r="L8" s="76" t="s">
        <v>13</v>
      </c>
      <c r="M8" s="75"/>
      <c r="N8" s="76" t="s">
        <v>136</v>
      </c>
      <c r="O8" s="76" t="s">
        <v>137</v>
      </c>
      <c r="P8" s="76" t="s">
        <v>138</v>
      </c>
      <c r="Q8" s="76" t="s">
        <v>139</v>
      </c>
      <c r="R8" s="76" t="s">
        <v>140</v>
      </c>
      <c r="S8" s="76" t="s">
        <v>141</v>
      </c>
      <c r="U8" t="s">
        <v>212</v>
      </c>
      <c r="V8" s="75" t="s">
        <v>13</v>
      </c>
      <c r="W8" s="75" t="s">
        <v>139</v>
      </c>
      <c r="X8" s="75" t="s">
        <v>138</v>
      </c>
      <c r="Y8" s="75" t="s">
        <v>12</v>
      </c>
      <c r="Z8" s="75" t="s">
        <v>137</v>
      </c>
      <c r="AA8" s="75" t="s">
        <v>136</v>
      </c>
      <c r="AB8" s="75" t="s">
        <v>141</v>
      </c>
      <c r="AC8" s="82" t="s">
        <v>140</v>
      </c>
      <c r="AE8" t="s">
        <v>212</v>
      </c>
      <c r="AF8" t="str">
        <f>VLOOKUP(V8,Poulefase!$BD$76:$BE$87,2,FALSE)</f>
        <v>-</v>
      </c>
      <c r="AG8" t="str">
        <f>VLOOKUP(W8,Poulefase!$BD$76:$BE$87,2,FALSE)</f>
        <v>-</v>
      </c>
      <c r="AH8" t="str">
        <f>VLOOKUP(X8,Poulefase!$BD$76:$BE$87,2,FALSE)</f>
        <v>-</v>
      </c>
      <c r="AI8" t="str">
        <f>VLOOKUP(Y8,Poulefase!$BD$76:$BE$87,2,FALSE)</f>
        <v>-</v>
      </c>
      <c r="AJ8" t="str">
        <f>VLOOKUP(Z8,Poulefase!$BD$76:$BE$87,2,FALSE)</f>
        <v>-</v>
      </c>
      <c r="AK8" t="str">
        <f>VLOOKUP(AA8,Poulefase!$BD$76:$BE$87,2,FALSE)</f>
        <v>-</v>
      </c>
      <c r="AL8" t="str">
        <f>VLOOKUP(AB8,Poulefase!$BD$76:$BE$87,2,FALSE)</f>
        <v>-</v>
      </c>
      <c r="AM8" t="str">
        <f>VLOOKUP(AC8,Poulefase!$BD$76:$BE$87,2,FALSE)</f>
        <v>-</v>
      </c>
    </row>
    <row r="9" spans="1:39" ht="17.399999999999999" thickBot="1">
      <c r="A9" s="6" t="s">
        <v>89</v>
      </c>
      <c r="B9" s="12" t="e" vm="15">
        <v>#VALUE!</v>
      </c>
      <c r="G9" s="81">
        <v>4</v>
      </c>
      <c r="H9" s="75"/>
      <c r="I9" s="75"/>
      <c r="J9" s="75"/>
      <c r="K9" s="76" t="s">
        <v>12</v>
      </c>
      <c r="L9" s="76" t="s">
        <v>13</v>
      </c>
      <c r="M9" s="76" t="s">
        <v>14</v>
      </c>
      <c r="N9" s="75"/>
      <c r="O9" s="76" t="s">
        <v>137</v>
      </c>
      <c r="P9" s="76" t="s">
        <v>138</v>
      </c>
      <c r="Q9" s="76" t="s">
        <v>139</v>
      </c>
      <c r="R9" s="76" t="s">
        <v>140</v>
      </c>
      <c r="S9" s="76" t="s">
        <v>141</v>
      </c>
      <c r="U9" t="s">
        <v>213</v>
      </c>
      <c r="V9" s="75" t="s">
        <v>13</v>
      </c>
      <c r="W9" s="75" t="s">
        <v>139</v>
      </c>
      <c r="X9" s="75" t="s">
        <v>138</v>
      </c>
      <c r="Y9" s="75" t="s">
        <v>12</v>
      </c>
      <c r="Z9" s="75" t="s">
        <v>137</v>
      </c>
      <c r="AA9" s="75" t="s">
        <v>14</v>
      </c>
      <c r="AB9" s="75" t="s">
        <v>141</v>
      </c>
      <c r="AC9" s="82" t="s">
        <v>140</v>
      </c>
      <c r="AE9" t="s">
        <v>213</v>
      </c>
      <c r="AF9" t="str">
        <f>VLOOKUP(V9,Poulefase!$BD$76:$BE$87,2,FALSE)</f>
        <v>-</v>
      </c>
      <c r="AG9" t="str">
        <f>VLOOKUP(W9,Poulefase!$BD$76:$BE$87,2,FALSE)</f>
        <v>-</v>
      </c>
      <c r="AH9" t="str">
        <f>VLOOKUP(X9,Poulefase!$BD$76:$BE$87,2,FALSE)</f>
        <v>-</v>
      </c>
      <c r="AI9" t="str">
        <f>VLOOKUP(Y9,Poulefase!$BD$76:$BE$87,2,FALSE)</f>
        <v>-</v>
      </c>
      <c r="AJ9" t="str">
        <f>VLOOKUP(Z9,Poulefase!$BD$76:$BE$87,2,FALSE)</f>
        <v>-</v>
      </c>
      <c r="AK9" t="str">
        <f>VLOOKUP(AA9,Poulefase!$BD$76:$BE$87,2,FALSE)</f>
        <v>-</v>
      </c>
      <c r="AL9" t="str">
        <f>VLOOKUP(AB9,Poulefase!$BD$76:$BE$87,2,FALSE)</f>
        <v>-</v>
      </c>
      <c r="AM9" t="str">
        <f>VLOOKUP(AC9,Poulefase!$BD$76:$BE$87,2,FALSE)</f>
        <v>-</v>
      </c>
    </row>
    <row r="10" spans="1:39" ht="17.399999999999999" thickBot="1">
      <c r="A10" s="6" t="s">
        <v>37</v>
      </c>
      <c r="B10" s="12" t="e" vm="94">
        <v>#VALUE!</v>
      </c>
      <c r="G10" s="81">
        <v>5</v>
      </c>
      <c r="H10" s="75"/>
      <c r="I10" s="75"/>
      <c r="J10" s="75"/>
      <c r="K10" s="76" t="s">
        <v>12</v>
      </c>
      <c r="L10" s="76" t="s">
        <v>13</v>
      </c>
      <c r="M10" s="76" t="s">
        <v>14</v>
      </c>
      <c r="N10" s="76" t="s">
        <v>136</v>
      </c>
      <c r="O10" s="75"/>
      <c r="P10" s="76" t="s">
        <v>138</v>
      </c>
      <c r="Q10" s="76" t="s">
        <v>139</v>
      </c>
      <c r="R10" s="76" t="s">
        <v>140</v>
      </c>
      <c r="S10" s="76" t="s">
        <v>141</v>
      </c>
      <c r="U10" t="s">
        <v>214</v>
      </c>
      <c r="V10" s="75" t="s">
        <v>13</v>
      </c>
      <c r="W10" s="75" t="s">
        <v>136</v>
      </c>
      <c r="X10" s="75" t="s">
        <v>138</v>
      </c>
      <c r="Y10" s="75" t="s">
        <v>12</v>
      </c>
      <c r="Z10" s="75" t="s">
        <v>139</v>
      </c>
      <c r="AA10" s="75" t="s">
        <v>14</v>
      </c>
      <c r="AB10" s="75" t="s">
        <v>141</v>
      </c>
      <c r="AC10" s="82" t="s">
        <v>140</v>
      </c>
      <c r="AE10" t="s">
        <v>214</v>
      </c>
      <c r="AF10" t="str">
        <f>VLOOKUP(V10,Poulefase!$BD$76:$BE$87,2,FALSE)</f>
        <v>-</v>
      </c>
      <c r="AG10" t="str">
        <f>VLOOKUP(W10,Poulefase!$BD$76:$BE$87,2,FALSE)</f>
        <v>-</v>
      </c>
      <c r="AH10" t="str">
        <f>VLOOKUP(X10,Poulefase!$BD$76:$BE$87,2,FALSE)</f>
        <v>-</v>
      </c>
      <c r="AI10" t="str">
        <f>VLOOKUP(Y10,Poulefase!$BD$76:$BE$87,2,FALSE)</f>
        <v>-</v>
      </c>
      <c r="AJ10" t="str">
        <f>VLOOKUP(Z10,Poulefase!$BD$76:$BE$87,2,FALSE)</f>
        <v>-</v>
      </c>
      <c r="AK10" t="str">
        <f>VLOOKUP(AA10,Poulefase!$BD$76:$BE$87,2,FALSE)</f>
        <v>-</v>
      </c>
      <c r="AL10" t="str">
        <f>VLOOKUP(AB10,Poulefase!$BD$76:$BE$87,2,FALSE)</f>
        <v>-</v>
      </c>
      <c r="AM10" t="str">
        <f>VLOOKUP(AC10,Poulefase!$BD$76:$BE$87,2,FALSE)</f>
        <v>-</v>
      </c>
    </row>
    <row r="11" spans="1:39" ht="17.399999999999999" thickBot="1">
      <c r="A11" s="6" t="s">
        <v>31</v>
      </c>
      <c r="B11" s="12" t="e" vm="19">
        <v>#VALUE!</v>
      </c>
      <c r="G11" s="81">
        <v>6</v>
      </c>
      <c r="H11" s="75"/>
      <c r="I11" s="75"/>
      <c r="J11" s="75"/>
      <c r="K11" s="76" t="s">
        <v>12</v>
      </c>
      <c r="L11" s="76" t="s">
        <v>13</v>
      </c>
      <c r="M11" s="76" t="s">
        <v>14</v>
      </c>
      <c r="N11" s="76" t="s">
        <v>136</v>
      </c>
      <c r="O11" s="76" t="s">
        <v>137</v>
      </c>
      <c r="P11" s="75"/>
      <c r="Q11" s="76" t="s">
        <v>139</v>
      </c>
      <c r="R11" s="76" t="s">
        <v>140</v>
      </c>
      <c r="S11" s="76" t="s">
        <v>141</v>
      </c>
      <c r="U11" t="s">
        <v>215</v>
      </c>
      <c r="V11" s="75" t="s">
        <v>13</v>
      </c>
      <c r="W11" s="75" t="s">
        <v>136</v>
      </c>
      <c r="X11" s="75" t="s">
        <v>139</v>
      </c>
      <c r="Y11" s="75" t="s">
        <v>12</v>
      </c>
      <c r="Z11" s="75" t="s">
        <v>137</v>
      </c>
      <c r="AA11" s="75" t="s">
        <v>14</v>
      </c>
      <c r="AB11" s="75" t="s">
        <v>141</v>
      </c>
      <c r="AC11" s="82" t="s">
        <v>140</v>
      </c>
      <c r="AE11" t="s">
        <v>215</v>
      </c>
      <c r="AF11" t="str">
        <f>VLOOKUP(V11,Poulefase!$BD$76:$BE$87,2,FALSE)</f>
        <v>-</v>
      </c>
      <c r="AG11" t="str">
        <f>VLOOKUP(W11,Poulefase!$BD$76:$BE$87,2,FALSE)</f>
        <v>-</v>
      </c>
      <c r="AH11" t="str">
        <f>VLOOKUP(X11,Poulefase!$BD$76:$BE$87,2,FALSE)</f>
        <v>-</v>
      </c>
      <c r="AI11" t="str">
        <f>VLOOKUP(Y11,Poulefase!$BD$76:$BE$87,2,FALSE)</f>
        <v>-</v>
      </c>
      <c r="AJ11" t="str">
        <f>VLOOKUP(Z11,Poulefase!$BD$76:$BE$87,2,FALSE)</f>
        <v>-</v>
      </c>
      <c r="AK11" t="str">
        <f>VLOOKUP(AA11,Poulefase!$BD$76:$BE$87,2,FALSE)</f>
        <v>-</v>
      </c>
      <c r="AL11" t="str">
        <f>VLOOKUP(AB11,Poulefase!$BD$76:$BE$87,2,FALSE)</f>
        <v>-</v>
      </c>
      <c r="AM11" t="str">
        <f>VLOOKUP(AC11,Poulefase!$BD$76:$BE$87,2,FALSE)</f>
        <v>-</v>
      </c>
    </row>
    <row r="12" spans="1:39" ht="17.399999999999999" thickBot="1">
      <c r="A12" s="6" t="s">
        <v>92</v>
      </c>
      <c r="B12" s="12" t="e" vm="21">
        <v>#VALUE!</v>
      </c>
      <c r="G12" s="81">
        <v>7</v>
      </c>
      <c r="H12" s="75"/>
      <c r="I12" s="75"/>
      <c r="J12" s="75"/>
      <c r="K12" s="76" t="s">
        <v>12</v>
      </c>
      <c r="L12" s="76" t="s">
        <v>13</v>
      </c>
      <c r="M12" s="76" t="s">
        <v>14</v>
      </c>
      <c r="N12" s="76" t="s">
        <v>136</v>
      </c>
      <c r="O12" s="76" t="s">
        <v>137</v>
      </c>
      <c r="P12" s="76" t="s">
        <v>138</v>
      </c>
      <c r="Q12" s="75"/>
      <c r="R12" s="76" t="s">
        <v>140</v>
      </c>
      <c r="S12" s="76" t="s">
        <v>141</v>
      </c>
      <c r="U12" t="s">
        <v>216</v>
      </c>
      <c r="V12" s="75" t="s">
        <v>13</v>
      </c>
      <c r="W12" s="75" t="s">
        <v>136</v>
      </c>
      <c r="X12" s="75" t="s">
        <v>138</v>
      </c>
      <c r="Y12" s="75" t="s">
        <v>12</v>
      </c>
      <c r="Z12" s="75" t="s">
        <v>137</v>
      </c>
      <c r="AA12" s="75" t="s">
        <v>14</v>
      </c>
      <c r="AB12" s="75" t="s">
        <v>141</v>
      </c>
      <c r="AC12" s="82" t="s">
        <v>140</v>
      </c>
      <c r="AE12" t="s">
        <v>216</v>
      </c>
      <c r="AF12" t="str">
        <f>VLOOKUP(V12,Poulefase!$BD$76:$BE$87,2,FALSE)</f>
        <v>-</v>
      </c>
      <c r="AG12" t="str">
        <f>VLOOKUP(W12,Poulefase!$BD$76:$BE$87,2,FALSE)</f>
        <v>-</v>
      </c>
      <c r="AH12" t="str">
        <f>VLOOKUP(X12,Poulefase!$BD$76:$BE$87,2,FALSE)</f>
        <v>-</v>
      </c>
      <c r="AI12" t="str">
        <f>VLOOKUP(Y12,Poulefase!$BD$76:$BE$87,2,FALSE)</f>
        <v>-</v>
      </c>
      <c r="AJ12" t="str">
        <f>VLOOKUP(Z12,Poulefase!$BD$76:$BE$87,2,FALSE)</f>
        <v>-</v>
      </c>
      <c r="AK12" t="str">
        <f>VLOOKUP(AA12,Poulefase!$BD$76:$BE$87,2,FALSE)</f>
        <v>-</v>
      </c>
      <c r="AL12" t="str">
        <f>VLOOKUP(AB12,Poulefase!$BD$76:$BE$87,2,FALSE)</f>
        <v>-</v>
      </c>
      <c r="AM12" t="str">
        <f>VLOOKUP(AC12,Poulefase!$BD$76:$BE$87,2,FALSE)</f>
        <v>-</v>
      </c>
    </row>
    <row r="13" spans="1:39" ht="17.399999999999999" thickBot="1">
      <c r="A13" s="6" t="s">
        <v>1028</v>
      </c>
      <c r="B13" s="12" t="e" vm="95">
        <v>#VALUE!</v>
      </c>
      <c r="G13" s="81">
        <v>8</v>
      </c>
      <c r="H13" s="75"/>
      <c r="I13" s="75"/>
      <c r="J13" s="75"/>
      <c r="K13" s="76" t="s">
        <v>12</v>
      </c>
      <c r="L13" s="76" t="s">
        <v>13</v>
      </c>
      <c r="M13" s="76" t="s">
        <v>14</v>
      </c>
      <c r="N13" s="76" t="s">
        <v>136</v>
      </c>
      <c r="O13" s="76" t="s">
        <v>137</v>
      </c>
      <c r="P13" s="76" t="s">
        <v>138</v>
      </c>
      <c r="Q13" s="76" t="s">
        <v>139</v>
      </c>
      <c r="R13" s="75"/>
      <c r="S13" s="76" t="s">
        <v>141</v>
      </c>
      <c r="U13" t="s">
        <v>217</v>
      </c>
      <c r="V13" s="75" t="s">
        <v>13</v>
      </c>
      <c r="W13" s="75" t="s">
        <v>136</v>
      </c>
      <c r="X13" s="75" t="s">
        <v>139</v>
      </c>
      <c r="Y13" s="75" t="s">
        <v>12</v>
      </c>
      <c r="Z13" s="75" t="s">
        <v>137</v>
      </c>
      <c r="AA13" s="75" t="s">
        <v>14</v>
      </c>
      <c r="AB13" s="75" t="s">
        <v>141</v>
      </c>
      <c r="AC13" s="82" t="s">
        <v>138</v>
      </c>
      <c r="AE13" t="s">
        <v>217</v>
      </c>
      <c r="AF13" t="str">
        <f>VLOOKUP(V13,Poulefase!$BD$76:$BE$87,2,FALSE)</f>
        <v>-</v>
      </c>
      <c r="AG13" t="str">
        <f>VLOOKUP(W13,Poulefase!$BD$76:$BE$87,2,FALSE)</f>
        <v>-</v>
      </c>
      <c r="AH13" t="str">
        <f>VLOOKUP(X13,Poulefase!$BD$76:$BE$87,2,FALSE)</f>
        <v>-</v>
      </c>
      <c r="AI13" t="str">
        <f>VLOOKUP(Y13,Poulefase!$BD$76:$BE$87,2,FALSE)</f>
        <v>-</v>
      </c>
      <c r="AJ13" t="str">
        <f>VLOOKUP(Z13,Poulefase!$BD$76:$BE$87,2,FALSE)</f>
        <v>-</v>
      </c>
      <c r="AK13" t="str">
        <f>VLOOKUP(AA13,Poulefase!$BD$76:$BE$87,2,FALSE)</f>
        <v>-</v>
      </c>
      <c r="AL13" t="str">
        <f>VLOOKUP(AB13,Poulefase!$BD$76:$BE$87,2,FALSE)</f>
        <v>-</v>
      </c>
      <c r="AM13" t="str">
        <f>VLOOKUP(AC13,Poulefase!$BD$76:$BE$87,2,FALSE)</f>
        <v>-</v>
      </c>
    </row>
    <row r="14" spans="1:39" ht="17.399999999999999" thickBot="1">
      <c r="A14" s="6" t="s">
        <v>36</v>
      </c>
      <c r="B14" s="12" t="e" vm="25">
        <v>#VALUE!</v>
      </c>
      <c r="G14" s="81">
        <v>9</v>
      </c>
      <c r="H14" s="75"/>
      <c r="I14" s="75"/>
      <c r="J14" s="75"/>
      <c r="K14" s="76" t="s">
        <v>12</v>
      </c>
      <c r="L14" s="76" t="s">
        <v>13</v>
      </c>
      <c r="M14" s="76" t="s">
        <v>14</v>
      </c>
      <c r="N14" s="76" t="s">
        <v>136</v>
      </c>
      <c r="O14" s="76" t="s">
        <v>137</v>
      </c>
      <c r="P14" s="76" t="s">
        <v>138</v>
      </c>
      <c r="Q14" s="76" t="s">
        <v>139</v>
      </c>
      <c r="R14" s="76" t="s">
        <v>140</v>
      </c>
      <c r="S14" s="75"/>
      <c r="U14" t="s">
        <v>218</v>
      </c>
      <c r="V14" s="75" t="s">
        <v>13</v>
      </c>
      <c r="W14" s="75" t="s">
        <v>136</v>
      </c>
      <c r="X14" s="75" t="s">
        <v>139</v>
      </c>
      <c r="Y14" s="75" t="s">
        <v>12</v>
      </c>
      <c r="Z14" s="75" t="s">
        <v>137</v>
      </c>
      <c r="AA14" s="75" t="s">
        <v>14</v>
      </c>
      <c r="AB14" s="75" t="s">
        <v>138</v>
      </c>
      <c r="AC14" s="82" t="s">
        <v>140</v>
      </c>
      <c r="AE14" t="s">
        <v>218</v>
      </c>
      <c r="AF14" t="str">
        <f>VLOOKUP(V14,Poulefase!$BD$76:$BE$87,2,FALSE)</f>
        <v>-</v>
      </c>
      <c r="AG14" t="str">
        <f>VLOOKUP(W14,Poulefase!$BD$76:$BE$87,2,FALSE)</f>
        <v>-</v>
      </c>
      <c r="AH14" t="str">
        <f>VLOOKUP(X14,Poulefase!$BD$76:$BE$87,2,FALSE)</f>
        <v>-</v>
      </c>
      <c r="AI14" t="str">
        <f>VLOOKUP(Y14,Poulefase!$BD$76:$BE$87,2,FALSE)</f>
        <v>-</v>
      </c>
      <c r="AJ14" t="str">
        <f>VLOOKUP(Z14,Poulefase!$BD$76:$BE$87,2,FALSE)</f>
        <v>-</v>
      </c>
      <c r="AK14" t="str">
        <f>VLOOKUP(AA14,Poulefase!$BD$76:$BE$87,2,FALSE)</f>
        <v>-</v>
      </c>
      <c r="AL14" t="str">
        <f>VLOOKUP(AB14,Poulefase!$BD$76:$BE$87,2,FALSE)</f>
        <v>-</v>
      </c>
      <c r="AM14" t="str">
        <f>VLOOKUP(AC14,Poulefase!$BD$76:$BE$87,2,FALSE)</f>
        <v>-</v>
      </c>
    </row>
    <row r="15" spans="1:39" ht="17.399999999999999" thickBot="1">
      <c r="A15" s="6" t="s">
        <v>96</v>
      </c>
      <c r="B15" s="12" t="e" vm="29">
        <v>#VALUE!</v>
      </c>
      <c r="G15" s="81">
        <v>10</v>
      </c>
      <c r="H15" s="75"/>
      <c r="I15" s="75"/>
      <c r="J15" s="76" t="s">
        <v>11</v>
      </c>
      <c r="K15" s="75"/>
      <c r="L15" s="75"/>
      <c r="M15" s="76" t="s">
        <v>14</v>
      </c>
      <c r="N15" s="76" t="s">
        <v>136</v>
      </c>
      <c r="O15" s="76" t="s">
        <v>137</v>
      </c>
      <c r="P15" s="76" t="s">
        <v>138</v>
      </c>
      <c r="Q15" s="76" t="s">
        <v>139</v>
      </c>
      <c r="R15" s="76" t="s">
        <v>140</v>
      </c>
      <c r="S15" s="76" t="s">
        <v>141</v>
      </c>
      <c r="U15" t="s">
        <v>219</v>
      </c>
      <c r="V15" s="75" t="s">
        <v>137</v>
      </c>
      <c r="W15" s="75" t="s">
        <v>136</v>
      </c>
      <c r="X15" s="75" t="s">
        <v>138</v>
      </c>
      <c r="Y15" s="75" t="s">
        <v>11</v>
      </c>
      <c r="Z15" s="75" t="s">
        <v>139</v>
      </c>
      <c r="AA15" s="75" t="s">
        <v>14</v>
      </c>
      <c r="AB15" s="75" t="s">
        <v>141</v>
      </c>
      <c r="AC15" s="82" t="s">
        <v>140</v>
      </c>
      <c r="AE15" t="s">
        <v>219</v>
      </c>
      <c r="AF15" t="str">
        <f>VLOOKUP(V15,Poulefase!$BD$76:$BE$87,2,FALSE)</f>
        <v>-</v>
      </c>
      <c r="AG15" t="str">
        <f>VLOOKUP(W15,Poulefase!$BD$76:$BE$87,2,FALSE)</f>
        <v>-</v>
      </c>
      <c r="AH15" t="str">
        <f>VLOOKUP(X15,Poulefase!$BD$76:$BE$87,2,FALSE)</f>
        <v>-</v>
      </c>
      <c r="AI15" t="str">
        <f>VLOOKUP(Y15,Poulefase!$BD$76:$BE$87,2,FALSE)</f>
        <v>-</v>
      </c>
      <c r="AJ15" t="str">
        <f>VLOOKUP(Z15,Poulefase!$BD$76:$BE$87,2,FALSE)</f>
        <v>-</v>
      </c>
      <c r="AK15" t="str">
        <f>VLOOKUP(AA15,Poulefase!$BD$76:$BE$87,2,FALSE)</f>
        <v>-</v>
      </c>
      <c r="AL15" t="str">
        <f>VLOOKUP(AB15,Poulefase!$BD$76:$BE$87,2,FALSE)</f>
        <v>-</v>
      </c>
      <c r="AM15" t="str">
        <f>VLOOKUP(AC15,Poulefase!$BD$76:$BE$87,2,FALSE)</f>
        <v>-</v>
      </c>
    </row>
    <row r="16" spans="1:39" ht="17.399999999999999" thickBot="1">
      <c r="A16" s="6" t="s">
        <v>98</v>
      </c>
      <c r="B16" s="12" t="e" vm="31">
        <v>#VALUE!</v>
      </c>
      <c r="G16" s="81">
        <v>11</v>
      </c>
      <c r="H16" s="75"/>
      <c r="I16" s="75"/>
      <c r="J16" s="76" t="s">
        <v>11</v>
      </c>
      <c r="K16" s="75"/>
      <c r="L16" s="76" t="s">
        <v>13</v>
      </c>
      <c r="M16" s="75"/>
      <c r="N16" s="76" t="s">
        <v>136</v>
      </c>
      <c r="O16" s="76" t="s">
        <v>137</v>
      </c>
      <c r="P16" s="76" t="s">
        <v>138</v>
      </c>
      <c r="Q16" s="76" t="s">
        <v>139</v>
      </c>
      <c r="R16" s="76" t="s">
        <v>140</v>
      </c>
      <c r="S16" s="76" t="s">
        <v>141</v>
      </c>
      <c r="U16" t="s">
        <v>220</v>
      </c>
      <c r="V16" s="75" t="s">
        <v>13</v>
      </c>
      <c r="W16" s="75" t="s">
        <v>139</v>
      </c>
      <c r="X16" s="75" t="s">
        <v>138</v>
      </c>
      <c r="Y16" s="75" t="s">
        <v>11</v>
      </c>
      <c r="Z16" s="75" t="s">
        <v>137</v>
      </c>
      <c r="AA16" s="75" t="s">
        <v>136</v>
      </c>
      <c r="AB16" s="75" t="s">
        <v>141</v>
      </c>
      <c r="AC16" s="82" t="s">
        <v>140</v>
      </c>
      <c r="AE16" t="s">
        <v>220</v>
      </c>
      <c r="AF16" t="str">
        <f>VLOOKUP(V16,Poulefase!$BD$76:$BE$87,2,FALSE)</f>
        <v>-</v>
      </c>
      <c r="AG16" t="str">
        <f>VLOOKUP(W16,Poulefase!$BD$76:$BE$87,2,FALSE)</f>
        <v>-</v>
      </c>
      <c r="AH16" t="str">
        <f>VLOOKUP(X16,Poulefase!$BD$76:$BE$87,2,FALSE)</f>
        <v>-</v>
      </c>
      <c r="AI16" t="str">
        <f>VLOOKUP(Y16,Poulefase!$BD$76:$BE$87,2,FALSE)</f>
        <v>-</v>
      </c>
      <c r="AJ16" t="str">
        <f>VLOOKUP(Z16,Poulefase!$BD$76:$BE$87,2,FALSE)</f>
        <v>-</v>
      </c>
      <c r="AK16" t="str">
        <f>VLOOKUP(AA16,Poulefase!$BD$76:$BE$87,2,FALSE)</f>
        <v>-</v>
      </c>
      <c r="AL16" t="str">
        <f>VLOOKUP(AB16,Poulefase!$BD$76:$BE$87,2,FALSE)</f>
        <v>-</v>
      </c>
      <c r="AM16" t="str">
        <f>VLOOKUP(AC16,Poulefase!$BD$76:$BE$87,2,FALSE)</f>
        <v>-</v>
      </c>
    </row>
    <row r="17" spans="1:39" ht="17.399999999999999" thickBot="1">
      <c r="A17" s="6" t="s">
        <v>50</v>
      </c>
      <c r="B17" s="12" t="e" vm="33">
        <v>#VALUE!</v>
      </c>
      <c r="G17" s="81">
        <v>12</v>
      </c>
      <c r="H17" s="75"/>
      <c r="I17" s="75"/>
      <c r="J17" s="76" t="s">
        <v>11</v>
      </c>
      <c r="K17" s="75"/>
      <c r="L17" s="76" t="s">
        <v>13</v>
      </c>
      <c r="M17" s="76" t="s">
        <v>14</v>
      </c>
      <c r="N17" s="75"/>
      <c r="O17" s="76" t="s">
        <v>137</v>
      </c>
      <c r="P17" s="76" t="s">
        <v>138</v>
      </c>
      <c r="Q17" s="76" t="s">
        <v>139</v>
      </c>
      <c r="R17" s="76" t="s">
        <v>140</v>
      </c>
      <c r="S17" s="76" t="s">
        <v>141</v>
      </c>
      <c r="U17" t="s">
        <v>221</v>
      </c>
      <c r="V17" s="75" t="s">
        <v>13</v>
      </c>
      <c r="W17" s="75" t="s">
        <v>139</v>
      </c>
      <c r="X17" s="75" t="s">
        <v>138</v>
      </c>
      <c r="Y17" s="75" t="s">
        <v>11</v>
      </c>
      <c r="Z17" s="75" t="s">
        <v>137</v>
      </c>
      <c r="AA17" s="75" t="s">
        <v>14</v>
      </c>
      <c r="AB17" s="75" t="s">
        <v>141</v>
      </c>
      <c r="AC17" s="82" t="s">
        <v>140</v>
      </c>
      <c r="AE17" t="s">
        <v>221</v>
      </c>
      <c r="AF17" t="str">
        <f>VLOOKUP(V17,Poulefase!$BD$76:$BE$87,2,FALSE)</f>
        <v>-</v>
      </c>
      <c r="AG17" t="str">
        <f>VLOOKUP(W17,Poulefase!$BD$76:$BE$87,2,FALSE)</f>
        <v>-</v>
      </c>
      <c r="AH17" t="str">
        <f>VLOOKUP(X17,Poulefase!$BD$76:$BE$87,2,FALSE)</f>
        <v>-</v>
      </c>
      <c r="AI17" t="str">
        <f>VLOOKUP(Y17,Poulefase!$BD$76:$BE$87,2,FALSE)</f>
        <v>-</v>
      </c>
      <c r="AJ17" t="str">
        <f>VLOOKUP(Z17,Poulefase!$BD$76:$BE$87,2,FALSE)</f>
        <v>-</v>
      </c>
      <c r="AK17" t="str">
        <f>VLOOKUP(AA17,Poulefase!$BD$76:$BE$87,2,FALSE)</f>
        <v>-</v>
      </c>
      <c r="AL17" t="str">
        <f>VLOOKUP(AB17,Poulefase!$BD$76:$BE$87,2,FALSE)</f>
        <v>-</v>
      </c>
      <c r="AM17" t="str">
        <f>VLOOKUP(AC17,Poulefase!$BD$76:$BE$87,2,FALSE)</f>
        <v>-</v>
      </c>
    </row>
    <row r="18" spans="1:39" ht="17.399999999999999" thickBot="1">
      <c r="A18" s="6" t="s">
        <v>34</v>
      </c>
      <c r="B18" s="12" t="e" vm="35">
        <v>#VALUE!</v>
      </c>
      <c r="G18" s="81">
        <v>13</v>
      </c>
      <c r="H18" s="75"/>
      <c r="I18" s="75"/>
      <c r="J18" s="76" t="s">
        <v>11</v>
      </c>
      <c r="K18" s="75"/>
      <c r="L18" s="76" t="s">
        <v>13</v>
      </c>
      <c r="M18" s="76" t="s">
        <v>14</v>
      </c>
      <c r="N18" s="76" t="s">
        <v>136</v>
      </c>
      <c r="O18" s="75"/>
      <c r="P18" s="76" t="s">
        <v>138</v>
      </c>
      <c r="Q18" s="76" t="s">
        <v>139</v>
      </c>
      <c r="R18" s="76" t="s">
        <v>140</v>
      </c>
      <c r="S18" s="76" t="s">
        <v>141</v>
      </c>
      <c r="U18" t="s">
        <v>222</v>
      </c>
      <c r="V18" s="75" t="s">
        <v>13</v>
      </c>
      <c r="W18" s="75" t="s">
        <v>136</v>
      </c>
      <c r="X18" s="75" t="s">
        <v>138</v>
      </c>
      <c r="Y18" s="75" t="s">
        <v>11</v>
      </c>
      <c r="Z18" s="75" t="s">
        <v>139</v>
      </c>
      <c r="AA18" s="75" t="s">
        <v>14</v>
      </c>
      <c r="AB18" s="75" t="s">
        <v>141</v>
      </c>
      <c r="AC18" s="82" t="s">
        <v>140</v>
      </c>
      <c r="AE18" t="s">
        <v>222</v>
      </c>
      <c r="AF18" t="str">
        <f>VLOOKUP(V18,Poulefase!$BD$76:$BE$87,2,FALSE)</f>
        <v>-</v>
      </c>
      <c r="AG18" t="str">
        <f>VLOOKUP(W18,Poulefase!$BD$76:$BE$87,2,FALSE)</f>
        <v>-</v>
      </c>
      <c r="AH18" t="str">
        <f>VLOOKUP(X18,Poulefase!$BD$76:$BE$87,2,FALSE)</f>
        <v>-</v>
      </c>
      <c r="AI18" t="str">
        <f>VLOOKUP(Y18,Poulefase!$BD$76:$BE$87,2,FALSE)</f>
        <v>-</v>
      </c>
      <c r="AJ18" t="str">
        <f>VLOOKUP(Z18,Poulefase!$BD$76:$BE$87,2,FALSE)</f>
        <v>-</v>
      </c>
      <c r="AK18" t="str">
        <f>VLOOKUP(AA18,Poulefase!$BD$76:$BE$87,2,FALSE)</f>
        <v>-</v>
      </c>
      <c r="AL18" t="str">
        <f>VLOOKUP(AB18,Poulefase!$BD$76:$BE$87,2,FALSE)</f>
        <v>-</v>
      </c>
      <c r="AM18" t="str">
        <f>VLOOKUP(AC18,Poulefase!$BD$76:$BE$87,2,FALSE)</f>
        <v>-</v>
      </c>
    </row>
    <row r="19" spans="1:39" ht="17.399999999999999" thickBot="1">
      <c r="A19" s="6" t="s">
        <v>1029</v>
      </c>
      <c r="B19" s="12" t="e" vm="96">
        <v>#VALUE!</v>
      </c>
      <c r="G19" s="81">
        <v>14</v>
      </c>
      <c r="H19" s="75"/>
      <c r="I19" s="75"/>
      <c r="J19" s="76" t="s">
        <v>11</v>
      </c>
      <c r="K19" s="75"/>
      <c r="L19" s="76" t="s">
        <v>13</v>
      </c>
      <c r="M19" s="76" t="s">
        <v>14</v>
      </c>
      <c r="N19" s="76" t="s">
        <v>136</v>
      </c>
      <c r="O19" s="76" t="s">
        <v>137</v>
      </c>
      <c r="P19" s="75"/>
      <c r="Q19" s="76" t="s">
        <v>139</v>
      </c>
      <c r="R19" s="76" t="s">
        <v>140</v>
      </c>
      <c r="S19" s="76" t="s">
        <v>141</v>
      </c>
      <c r="U19" t="s">
        <v>223</v>
      </c>
      <c r="V19" s="75" t="s">
        <v>13</v>
      </c>
      <c r="W19" s="75" t="s">
        <v>136</v>
      </c>
      <c r="X19" s="75" t="s">
        <v>139</v>
      </c>
      <c r="Y19" s="75" t="s">
        <v>11</v>
      </c>
      <c r="Z19" s="75" t="s">
        <v>137</v>
      </c>
      <c r="AA19" s="75" t="s">
        <v>14</v>
      </c>
      <c r="AB19" s="75" t="s">
        <v>141</v>
      </c>
      <c r="AC19" s="82" t="s">
        <v>140</v>
      </c>
      <c r="AE19" t="s">
        <v>223</v>
      </c>
      <c r="AF19" t="str">
        <f>VLOOKUP(V19,Poulefase!$BD$76:$BE$87,2,FALSE)</f>
        <v>-</v>
      </c>
      <c r="AG19" t="str">
        <f>VLOOKUP(W19,Poulefase!$BD$76:$BE$87,2,FALSE)</f>
        <v>-</v>
      </c>
      <c r="AH19" t="str">
        <f>VLOOKUP(X19,Poulefase!$BD$76:$BE$87,2,FALSE)</f>
        <v>-</v>
      </c>
      <c r="AI19" t="str">
        <f>VLOOKUP(Y19,Poulefase!$BD$76:$BE$87,2,FALSE)</f>
        <v>-</v>
      </c>
      <c r="AJ19" t="str">
        <f>VLOOKUP(Z19,Poulefase!$BD$76:$BE$87,2,FALSE)</f>
        <v>-</v>
      </c>
      <c r="AK19" t="str">
        <f>VLOOKUP(AA19,Poulefase!$BD$76:$BE$87,2,FALSE)</f>
        <v>-</v>
      </c>
      <c r="AL19" t="str">
        <f>VLOOKUP(AB19,Poulefase!$BD$76:$BE$87,2,FALSE)</f>
        <v>-</v>
      </c>
      <c r="AM19" t="str">
        <f>VLOOKUP(AC19,Poulefase!$BD$76:$BE$87,2,FALSE)</f>
        <v>-</v>
      </c>
    </row>
    <row r="20" spans="1:39" ht="17.399999999999999" thickBot="1">
      <c r="A20" s="6" t="s">
        <v>103</v>
      </c>
      <c r="B20" s="12" t="e" vm="39">
        <v>#VALUE!</v>
      </c>
      <c r="G20" s="81">
        <v>15</v>
      </c>
      <c r="H20" s="75"/>
      <c r="I20" s="75"/>
      <c r="J20" s="76" t="s">
        <v>11</v>
      </c>
      <c r="K20" s="75"/>
      <c r="L20" s="76" t="s">
        <v>13</v>
      </c>
      <c r="M20" s="76" t="s">
        <v>14</v>
      </c>
      <c r="N20" s="76" t="s">
        <v>136</v>
      </c>
      <c r="O20" s="76" t="s">
        <v>137</v>
      </c>
      <c r="P20" s="76" t="s">
        <v>138</v>
      </c>
      <c r="Q20" s="75"/>
      <c r="R20" s="76" t="s">
        <v>140</v>
      </c>
      <c r="S20" s="76" t="s">
        <v>141</v>
      </c>
      <c r="U20" t="s">
        <v>224</v>
      </c>
      <c r="V20" s="75" t="s">
        <v>13</v>
      </c>
      <c r="W20" s="75" t="s">
        <v>136</v>
      </c>
      <c r="X20" s="75" t="s">
        <v>138</v>
      </c>
      <c r="Y20" s="75" t="s">
        <v>11</v>
      </c>
      <c r="Z20" s="75" t="s">
        <v>137</v>
      </c>
      <c r="AA20" s="75" t="s">
        <v>14</v>
      </c>
      <c r="AB20" s="75" t="s">
        <v>141</v>
      </c>
      <c r="AC20" s="82" t="s">
        <v>140</v>
      </c>
      <c r="AE20" t="s">
        <v>224</v>
      </c>
      <c r="AF20" t="str">
        <f>VLOOKUP(V20,Poulefase!$BD$76:$BE$87,2,FALSE)</f>
        <v>-</v>
      </c>
      <c r="AG20" t="str">
        <f>VLOOKUP(W20,Poulefase!$BD$76:$BE$87,2,FALSE)</f>
        <v>-</v>
      </c>
      <c r="AH20" t="str">
        <f>VLOOKUP(X20,Poulefase!$BD$76:$BE$87,2,FALSE)</f>
        <v>-</v>
      </c>
      <c r="AI20" t="str">
        <f>VLOOKUP(Y20,Poulefase!$BD$76:$BE$87,2,FALSE)</f>
        <v>-</v>
      </c>
      <c r="AJ20" t="str">
        <f>VLOOKUP(Z20,Poulefase!$BD$76:$BE$87,2,FALSE)</f>
        <v>-</v>
      </c>
      <c r="AK20" t="str">
        <f>VLOOKUP(AA20,Poulefase!$BD$76:$BE$87,2,FALSE)</f>
        <v>-</v>
      </c>
      <c r="AL20" t="str">
        <f>VLOOKUP(AB20,Poulefase!$BD$76:$BE$87,2,FALSE)</f>
        <v>-</v>
      </c>
      <c r="AM20" t="str">
        <f>VLOOKUP(AC20,Poulefase!$BD$76:$BE$87,2,FALSE)</f>
        <v>-</v>
      </c>
    </row>
    <row r="21" spans="1:39" ht="17.399999999999999" thickBot="1">
      <c r="A21" s="6" t="s">
        <v>42</v>
      </c>
      <c r="B21" s="12" t="e" vm="41">
        <v>#VALUE!</v>
      </c>
      <c r="G21" s="81">
        <v>16</v>
      </c>
      <c r="H21" s="75"/>
      <c r="I21" s="75"/>
      <c r="J21" s="76" t="s">
        <v>11</v>
      </c>
      <c r="K21" s="75"/>
      <c r="L21" s="76" t="s">
        <v>13</v>
      </c>
      <c r="M21" s="76" t="s">
        <v>14</v>
      </c>
      <c r="N21" s="76" t="s">
        <v>136</v>
      </c>
      <c r="O21" s="76" t="s">
        <v>137</v>
      </c>
      <c r="P21" s="76" t="s">
        <v>138</v>
      </c>
      <c r="Q21" s="76" t="s">
        <v>139</v>
      </c>
      <c r="R21" s="75"/>
      <c r="S21" s="76" t="s">
        <v>141</v>
      </c>
      <c r="U21" t="s">
        <v>225</v>
      </c>
      <c r="V21" s="75" t="s">
        <v>13</v>
      </c>
      <c r="W21" s="75" t="s">
        <v>136</v>
      </c>
      <c r="X21" s="75" t="s">
        <v>139</v>
      </c>
      <c r="Y21" s="75" t="s">
        <v>11</v>
      </c>
      <c r="Z21" s="75" t="s">
        <v>137</v>
      </c>
      <c r="AA21" s="75" t="s">
        <v>14</v>
      </c>
      <c r="AB21" s="75" t="s">
        <v>141</v>
      </c>
      <c r="AC21" s="82" t="s">
        <v>138</v>
      </c>
      <c r="AE21" t="s">
        <v>225</v>
      </c>
      <c r="AF21" t="str">
        <f>VLOOKUP(V21,Poulefase!$BD$76:$BE$87,2,FALSE)</f>
        <v>-</v>
      </c>
      <c r="AG21" t="str">
        <f>VLOOKUP(W21,Poulefase!$BD$76:$BE$87,2,FALSE)</f>
        <v>-</v>
      </c>
      <c r="AH21" t="str">
        <f>VLOOKUP(X21,Poulefase!$BD$76:$BE$87,2,FALSE)</f>
        <v>-</v>
      </c>
      <c r="AI21" t="str">
        <f>VLOOKUP(Y21,Poulefase!$BD$76:$BE$87,2,FALSE)</f>
        <v>-</v>
      </c>
      <c r="AJ21" t="str">
        <f>VLOOKUP(Z21,Poulefase!$BD$76:$BE$87,2,FALSE)</f>
        <v>-</v>
      </c>
      <c r="AK21" t="str">
        <f>VLOOKUP(AA21,Poulefase!$BD$76:$BE$87,2,FALSE)</f>
        <v>-</v>
      </c>
      <c r="AL21" t="str">
        <f>VLOOKUP(AB21,Poulefase!$BD$76:$BE$87,2,FALSE)</f>
        <v>-</v>
      </c>
      <c r="AM21" t="str">
        <f>VLOOKUP(AC21,Poulefase!$BD$76:$BE$87,2,FALSE)</f>
        <v>-</v>
      </c>
    </row>
    <row r="22" spans="1:39" ht="17.399999999999999" thickBot="1">
      <c r="A22" s="6" t="s">
        <v>32</v>
      </c>
      <c r="B22" s="12" t="e" vm="97">
        <v>#VALUE!</v>
      </c>
      <c r="G22" s="81">
        <v>17</v>
      </c>
      <c r="H22" s="75"/>
      <c r="I22" s="75"/>
      <c r="J22" s="76" t="s">
        <v>11</v>
      </c>
      <c r="K22" s="75"/>
      <c r="L22" s="76" t="s">
        <v>13</v>
      </c>
      <c r="M22" s="76" t="s">
        <v>14</v>
      </c>
      <c r="N22" s="76" t="s">
        <v>136</v>
      </c>
      <c r="O22" s="76" t="s">
        <v>137</v>
      </c>
      <c r="P22" s="76" t="s">
        <v>138</v>
      </c>
      <c r="Q22" s="76" t="s">
        <v>139</v>
      </c>
      <c r="R22" s="76" t="s">
        <v>140</v>
      </c>
      <c r="S22" s="75"/>
      <c r="U22" t="s">
        <v>226</v>
      </c>
      <c r="V22" s="75" t="s">
        <v>13</v>
      </c>
      <c r="W22" s="75" t="s">
        <v>136</v>
      </c>
      <c r="X22" s="75" t="s">
        <v>139</v>
      </c>
      <c r="Y22" s="75" t="s">
        <v>11</v>
      </c>
      <c r="Z22" s="75" t="s">
        <v>137</v>
      </c>
      <c r="AA22" s="75" t="s">
        <v>14</v>
      </c>
      <c r="AB22" s="75" t="s">
        <v>138</v>
      </c>
      <c r="AC22" s="82" t="s">
        <v>140</v>
      </c>
      <c r="AE22" t="s">
        <v>226</v>
      </c>
      <c r="AF22" t="str">
        <f>VLOOKUP(V22,Poulefase!$BD$76:$BE$87,2,FALSE)</f>
        <v>-</v>
      </c>
      <c r="AG22" t="str">
        <f>VLOOKUP(W22,Poulefase!$BD$76:$BE$87,2,FALSE)</f>
        <v>-</v>
      </c>
      <c r="AH22" t="str">
        <f>VLOOKUP(X22,Poulefase!$BD$76:$BE$87,2,FALSE)</f>
        <v>-</v>
      </c>
      <c r="AI22" t="str">
        <f>VLOOKUP(Y22,Poulefase!$BD$76:$BE$87,2,FALSE)</f>
        <v>-</v>
      </c>
      <c r="AJ22" t="str">
        <f>VLOOKUP(Z22,Poulefase!$BD$76:$BE$87,2,FALSE)</f>
        <v>-</v>
      </c>
      <c r="AK22" t="str">
        <f>VLOOKUP(AA22,Poulefase!$BD$76:$BE$87,2,FALSE)</f>
        <v>-</v>
      </c>
      <c r="AL22" t="str">
        <f>VLOOKUP(AB22,Poulefase!$BD$76:$BE$87,2,FALSE)</f>
        <v>-</v>
      </c>
      <c r="AM22" t="str">
        <f>VLOOKUP(AC22,Poulefase!$BD$76:$BE$87,2,FALSE)</f>
        <v>-</v>
      </c>
    </row>
    <row r="23" spans="1:39" ht="17.399999999999999" thickBot="1">
      <c r="A23" s="6" t="s">
        <v>105</v>
      </c>
      <c r="B23" s="12" t="e" vm="45">
        <v>#VALUE!</v>
      </c>
      <c r="D23" s="152"/>
      <c r="G23" s="81">
        <v>18</v>
      </c>
      <c r="H23" s="75"/>
      <c r="I23" s="75"/>
      <c r="J23" s="76" t="s">
        <v>11</v>
      </c>
      <c r="K23" s="76" t="s">
        <v>12</v>
      </c>
      <c r="L23" s="75"/>
      <c r="M23" s="75"/>
      <c r="N23" s="76" t="s">
        <v>136</v>
      </c>
      <c r="O23" s="76" t="s">
        <v>137</v>
      </c>
      <c r="P23" s="76" t="s">
        <v>138</v>
      </c>
      <c r="Q23" s="76" t="s">
        <v>139</v>
      </c>
      <c r="R23" s="76" t="s">
        <v>140</v>
      </c>
      <c r="S23" s="76" t="s">
        <v>141</v>
      </c>
      <c r="U23" t="s">
        <v>227</v>
      </c>
      <c r="V23" s="75" t="s">
        <v>137</v>
      </c>
      <c r="W23" s="75" t="s">
        <v>136</v>
      </c>
      <c r="X23" s="75" t="s">
        <v>138</v>
      </c>
      <c r="Y23" s="75" t="s">
        <v>11</v>
      </c>
      <c r="Z23" s="75" t="s">
        <v>139</v>
      </c>
      <c r="AA23" s="75" t="s">
        <v>12</v>
      </c>
      <c r="AB23" s="75" t="s">
        <v>141</v>
      </c>
      <c r="AC23" s="82" t="s">
        <v>140</v>
      </c>
      <c r="AE23" t="s">
        <v>227</v>
      </c>
      <c r="AF23" t="str">
        <f>VLOOKUP(V23,Poulefase!$BD$76:$BE$87,2,FALSE)</f>
        <v>-</v>
      </c>
      <c r="AG23" t="str">
        <f>VLOOKUP(W23,Poulefase!$BD$76:$BE$87,2,FALSE)</f>
        <v>-</v>
      </c>
      <c r="AH23" t="str">
        <f>VLOOKUP(X23,Poulefase!$BD$76:$BE$87,2,FALSE)</f>
        <v>-</v>
      </c>
      <c r="AI23" t="str">
        <f>VLOOKUP(Y23,Poulefase!$BD$76:$BE$87,2,FALSE)</f>
        <v>-</v>
      </c>
      <c r="AJ23" t="str">
        <f>VLOOKUP(Z23,Poulefase!$BD$76:$BE$87,2,FALSE)</f>
        <v>-</v>
      </c>
      <c r="AK23" t="str">
        <f>VLOOKUP(AA23,Poulefase!$BD$76:$BE$87,2,FALSE)</f>
        <v>-</v>
      </c>
      <c r="AL23" t="str">
        <f>VLOOKUP(AB23,Poulefase!$BD$76:$BE$87,2,FALSE)</f>
        <v>-</v>
      </c>
      <c r="AM23" t="str">
        <f>VLOOKUP(AC23,Poulefase!$BD$76:$BE$87,2,FALSE)</f>
        <v>-</v>
      </c>
    </row>
    <row r="24" spans="1:39" ht="17.399999999999999" thickBot="1">
      <c r="A24" s="6" t="s">
        <v>107</v>
      </c>
      <c r="B24" s="12" t="e" vm="47">
        <v>#VALUE!</v>
      </c>
      <c r="G24" s="81">
        <v>19</v>
      </c>
      <c r="H24" s="75"/>
      <c r="I24" s="75"/>
      <c r="J24" s="76" t="s">
        <v>11</v>
      </c>
      <c r="K24" s="76" t="s">
        <v>12</v>
      </c>
      <c r="L24" s="75"/>
      <c r="M24" s="76" t="s">
        <v>14</v>
      </c>
      <c r="N24" s="75"/>
      <c r="O24" s="76" t="s">
        <v>137</v>
      </c>
      <c r="P24" s="76" t="s">
        <v>138</v>
      </c>
      <c r="Q24" s="76" t="s">
        <v>139</v>
      </c>
      <c r="R24" s="76" t="s">
        <v>140</v>
      </c>
      <c r="S24" s="76" t="s">
        <v>141</v>
      </c>
      <c r="U24" t="s">
        <v>228</v>
      </c>
      <c r="V24" s="75" t="s">
        <v>11</v>
      </c>
      <c r="W24" s="75" t="s">
        <v>139</v>
      </c>
      <c r="X24" s="75" t="s">
        <v>138</v>
      </c>
      <c r="Y24" s="75" t="s">
        <v>12</v>
      </c>
      <c r="Z24" s="75" t="s">
        <v>137</v>
      </c>
      <c r="AA24" s="75" t="s">
        <v>14</v>
      </c>
      <c r="AB24" s="75" t="s">
        <v>141</v>
      </c>
      <c r="AC24" s="82" t="s">
        <v>140</v>
      </c>
      <c r="AE24" t="s">
        <v>228</v>
      </c>
      <c r="AF24" t="str">
        <f>VLOOKUP(V24,Poulefase!$BD$76:$BE$87,2,FALSE)</f>
        <v>-</v>
      </c>
      <c r="AG24" t="str">
        <f>VLOOKUP(W24,Poulefase!$BD$76:$BE$87,2,FALSE)</f>
        <v>-</v>
      </c>
      <c r="AH24" t="str">
        <f>VLOOKUP(X24,Poulefase!$BD$76:$BE$87,2,FALSE)</f>
        <v>-</v>
      </c>
      <c r="AI24" t="str">
        <f>VLOOKUP(Y24,Poulefase!$BD$76:$BE$87,2,FALSE)</f>
        <v>-</v>
      </c>
      <c r="AJ24" t="str">
        <f>VLOOKUP(Z24,Poulefase!$BD$76:$BE$87,2,FALSE)</f>
        <v>-</v>
      </c>
      <c r="AK24" t="str">
        <f>VLOOKUP(AA24,Poulefase!$BD$76:$BE$87,2,FALSE)</f>
        <v>-</v>
      </c>
      <c r="AL24" t="str">
        <f>VLOOKUP(AB24,Poulefase!$BD$76:$BE$87,2,FALSE)</f>
        <v>-</v>
      </c>
      <c r="AM24" t="str">
        <f>VLOOKUP(AC24,Poulefase!$BD$76:$BE$87,2,FALSE)</f>
        <v>-</v>
      </c>
    </row>
    <row r="25" spans="1:39" ht="17.399999999999999" thickBot="1">
      <c r="A25" s="6" t="s">
        <v>79</v>
      </c>
      <c r="B25" s="154" t="e" vm="2">
        <v>#VALUE!</v>
      </c>
      <c r="G25" s="81">
        <v>20</v>
      </c>
      <c r="H25" s="75"/>
      <c r="I25" s="75"/>
      <c r="J25" s="76" t="s">
        <v>11</v>
      </c>
      <c r="K25" s="76" t="s">
        <v>12</v>
      </c>
      <c r="L25" s="75"/>
      <c r="M25" s="76" t="s">
        <v>14</v>
      </c>
      <c r="N25" s="76" t="s">
        <v>136</v>
      </c>
      <c r="O25" s="75"/>
      <c r="P25" s="76" t="s">
        <v>138</v>
      </c>
      <c r="Q25" s="76" t="s">
        <v>139</v>
      </c>
      <c r="R25" s="76" t="s">
        <v>140</v>
      </c>
      <c r="S25" s="76" t="s">
        <v>141</v>
      </c>
      <c r="U25" t="s">
        <v>229</v>
      </c>
      <c r="V25" s="75" t="s">
        <v>11</v>
      </c>
      <c r="W25" s="75" t="s">
        <v>136</v>
      </c>
      <c r="X25" s="75" t="s">
        <v>138</v>
      </c>
      <c r="Y25" s="75" t="s">
        <v>12</v>
      </c>
      <c r="Z25" s="75" t="s">
        <v>139</v>
      </c>
      <c r="AA25" s="75" t="s">
        <v>14</v>
      </c>
      <c r="AB25" s="75" t="s">
        <v>141</v>
      </c>
      <c r="AC25" s="82" t="s">
        <v>140</v>
      </c>
      <c r="AE25" t="s">
        <v>229</v>
      </c>
      <c r="AF25" t="str">
        <f>VLOOKUP(V25,Poulefase!$BD$76:$BE$87,2,FALSE)</f>
        <v>-</v>
      </c>
      <c r="AG25" t="str">
        <f>VLOOKUP(W25,Poulefase!$BD$76:$BE$87,2,FALSE)</f>
        <v>-</v>
      </c>
      <c r="AH25" t="str">
        <f>VLOOKUP(X25,Poulefase!$BD$76:$BE$87,2,FALSE)</f>
        <v>-</v>
      </c>
      <c r="AI25" t="str">
        <f>VLOOKUP(Y25,Poulefase!$BD$76:$BE$87,2,FALSE)</f>
        <v>-</v>
      </c>
      <c r="AJ25" t="str">
        <f>VLOOKUP(Z25,Poulefase!$BD$76:$BE$87,2,FALSE)</f>
        <v>-</v>
      </c>
      <c r="AK25" t="str">
        <f>VLOOKUP(AA25,Poulefase!$BD$76:$BE$87,2,FALSE)</f>
        <v>-</v>
      </c>
      <c r="AL25" t="str">
        <f>VLOOKUP(AB25,Poulefase!$BD$76:$BE$87,2,FALSE)</f>
        <v>-</v>
      </c>
      <c r="AM25" t="str">
        <f>VLOOKUP(AC25,Poulefase!$BD$76:$BE$87,2,FALSE)</f>
        <v>-</v>
      </c>
    </row>
    <row r="26" spans="1:39" ht="17.399999999999999" thickBot="1">
      <c r="A26" s="150" t="s">
        <v>56</v>
      </c>
      <c r="B26" s="151" t="e" vm="98">
        <v>#VALUE!</v>
      </c>
      <c r="G26" s="81">
        <v>21</v>
      </c>
      <c r="H26" s="75"/>
      <c r="I26" s="75"/>
      <c r="J26" s="76" t="s">
        <v>11</v>
      </c>
      <c r="K26" s="76" t="s">
        <v>12</v>
      </c>
      <c r="L26" s="75"/>
      <c r="M26" s="76" t="s">
        <v>14</v>
      </c>
      <c r="N26" s="76" t="s">
        <v>136</v>
      </c>
      <c r="O26" s="76" t="s">
        <v>137</v>
      </c>
      <c r="P26" s="75"/>
      <c r="Q26" s="76" t="s">
        <v>139</v>
      </c>
      <c r="R26" s="76" t="s">
        <v>140</v>
      </c>
      <c r="S26" s="76" t="s">
        <v>141</v>
      </c>
      <c r="U26" t="s">
        <v>230</v>
      </c>
      <c r="V26" s="75" t="s">
        <v>11</v>
      </c>
      <c r="W26" s="75" t="s">
        <v>136</v>
      </c>
      <c r="X26" s="75" t="s">
        <v>139</v>
      </c>
      <c r="Y26" s="75" t="s">
        <v>12</v>
      </c>
      <c r="Z26" s="75" t="s">
        <v>137</v>
      </c>
      <c r="AA26" s="75" t="s">
        <v>14</v>
      </c>
      <c r="AB26" s="75" t="s">
        <v>141</v>
      </c>
      <c r="AC26" s="82" t="s">
        <v>140</v>
      </c>
      <c r="AE26" t="s">
        <v>230</v>
      </c>
      <c r="AF26" t="str">
        <f>VLOOKUP(V26,Poulefase!$BD$76:$BE$87,2,FALSE)</f>
        <v>-</v>
      </c>
      <c r="AG26" t="str">
        <f>VLOOKUP(W26,Poulefase!$BD$76:$BE$87,2,FALSE)</f>
        <v>-</v>
      </c>
      <c r="AH26" t="str">
        <f>VLOOKUP(X26,Poulefase!$BD$76:$BE$87,2,FALSE)</f>
        <v>-</v>
      </c>
      <c r="AI26" t="str">
        <f>VLOOKUP(Y26,Poulefase!$BD$76:$BE$87,2,FALSE)</f>
        <v>-</v>
      </c>
      <c r="AJ26" t="str">
        <f>VLOOKUP(Z26,Poulefase!$BD$76:$BE$87,2,FALSE)</f>
        <v>-</v>
      </c>
      <c r="AK26" t="str">
        <f>VLOOKUP(AA26,Poulefase!$BD$76:$BE$87,2,FALSE)</f>
        <v>-</v>
      </c>
      <c r="AL26" t="str">
        <f>VLOOKUP(AB26,Poulefase!$BD$76:$BE$87,2,FALSE)</f>
        <v>-</v>
      </c>
      <c r="AM26" t="str">
        <f>VLOOKUP(AC26,Poulefase!$BD$76:$BE$87,2,FALSE)</f>
        <v>-</v>
      </c>
    </row>
    <row r="27" spans="1:39" ht="17.399999999999999" thickBot="1">
      <c r="A27" s="6" t="s">
        <v>1080</v>
      </c>
      <c r="B27" s="12" t="e" vm="99">
        <v>#VALUE!</v>
      </c>
      <c r="G27" s="81">
        <v>22</v>
      </c>
      <c r="H27" s="75"/>
      <c r="I27" s="75"/>
      <c r="J27" s="76" t="s">
        <v>11</v>
      </c>
      <c r="K27" s="76" t="s">
        <v>12</v>
      </c>
      <c r="L27" s="75"/>
      <c r="M27" s="76" t="s">
        <v>14</v>
      </c>
      <c r="N27" s="76" t="s">
        <v>136</v>
      </c>
      <c r="O27" s="76" t="s">
        <v>137</v>
      </c>
      <c r="P27" s="76" t="s">
        <v>138</v>
      </c>
      <c r="Q27" s="75"/>
      <c r="R27" s="76" t="s">
        <v>140</v>
      </c>
      <c r="S27" s="76" t="s">
        <v>141</v>
      </c>
      <c r="U27" t="s">
        <v>231</v>
      </c>
      <c r="V27" s="75" t="s">
        <v>11</v>
      </c>
      <c r="W27" s="75" t="s">
        <v>136</v>
      </c>
      <c r="X27" s="75" t="s">
        <v>138</v>
      </c>
      <c r="Y27" s="75" t="s">
        <v>12</v>
      </c>
      <c r="Z27" s="75" t="s">
        <v>137</v>
      </c>
      <c r="AA27" s="75" t="s">
        <v>14</v>
      </c>
      <c r="AB27" s="75" t="s">
        <v>141</v>
      </c>
      <c r="AC27" s="82" t="s">
        <v>140</v>
      </c>
      <c r="AE27" t="s">
        <v>231</v>
      </c>
      <c r="AF27" t="str">
        <f>VLOOKUP(V27,Poulefase!$BD$76:$BE$87,2,FALSE)</f>
        <v>-</v>
      </c>
      <c r="AG27" t="str">
        <f>VLOOKUP(W27,Poulefase!$BD$76:$BE$87,2,FALSE)</f>
        <v>-</v>
      </c>
      <c r="AH27" t="str">
        <f>VLOOKUP(X27,Poulefase!$BD$76:$BE$87,2,FALSE)</f>
        <v>-</v>
      </c>
      <c r="AI27" t="str">
        <f>VLOOKUP(Y27,Poulefase!$BD$76:$BE$87,2,FALSE)</f>
        <v>-</v>
      </c>
      <c r="AJ27" t="str">
        <f>VLOOKUP(Z27,Poulefase!$BD$76:$BE$87,2,FALSE)</f>
        <v>-</v>
      </c>
      <c r="AK27" t="str">
        <f>VLOOKUP(AA27,Poulefase!$BD$76:$BE$87,2,FALSE)</f>
        <v>-</v>
      </c>
      <c r="AL27" t="str">
        <f>VLOOKUP(AB27,Poulefase!$BD$76:$BE$87,2,FALSE)</f>
        <v>-</v>
      </c>
      <c r="AM27" t="str">
        <f>VLOOKUP(AC27,Poulefase!$BD$76:$BE$87,2,FALSE)</f>
        <v>-</v>
      </c>
    </row>
    <row r="28" spans="1:39" ht="17.399999999999999" thickBot="1">
      <c r="A28" s="6" t="s">
        <v>84</v>
      </c>
      <c r="B28" s="12" t="e" vm="8">
        <v>#VALUE!</v>
      </c>
      <c r="G28" s="81">
        <v>23</v>
      </c>
      <c r="H28" s="75"/>
      <c r="I28" s="75"/>
      <c r="J28" s="76" t="s">
        <v>11</v>
      </c>
      <c r="K28" s="76" t="s">
        <v>12</v>
      </c>
      <c r="L28" s="75"/>
      <c r="M28" s="76" t="s">
        <v>14</v>
      </c>
      <c r="N28" s="76" t="s">
        <v>136</v>
      </c>
      <c r="O28" s="76" t="s">
        <v>137</v>
      </c>
      <c r="P28" s="76" t="s">
        <v>138</v>
      </c>
      <c r="Q28" s="76" t="s">
        <v>139</v>
      </c>
      <c r="R28" s="75"/>
      <c r="S28" s="76" t="s">
        <v>141</v>
      </c>
      <c r="U28" t="s">
        <v>232</v>
      </c>
      <c r="V28" s="75" t="s">
        <v>11</v>
      </c>
      <c r="W28" s="75" t="s">
        <v>136</v>
      </c>
      <c r="X28" s="75" t="s">
        <v>139</v>
      </c>
      <c r="Y28" s="75" t="s">
        <v>12</v>
      </c>
      <c r="Z28" s="75" t="s">
        <v>137</v>
      </c>
      <c r="AA28" s="75" t="s">
        <v>14</v>
      </c>
      <c r="AB28" s="75" t="s">
        <v>141</v>
      </c>
      <c r="AC28" s="82" t="s">
        <v>138</v>
      </c>
      <c r="AE28" t="s">
        <v>232</v>
      </c>
      <c r="AF28" t="str">
        <f>VLOOKUP(V28,Poulefase!$BD$76:$BE$87,2,FALSE)</f>
        <v>-</v>
      </c>
      <c r="AG28" t="str">
        <f>VLOOKUP(W28,Poulefase!$BD$76:$BE$87,2,FALSE)</f>
        <v>-</v>
      </c>
      <c r="AH28" t="str">
        <f>VLOOKUP(X28,Poulefase!$BD$76:$BE$87,2,FALSE)</f>
        <v>-</v>
      </c>
      <c r="AI28" t="str">
        <f>VLOOKUP(Y28,Poulefase!$BD$76:$BE$87,2,FALSE)</f>
        <v>-</v>
      </c>
      <c r="AJ28" t="str">
        <f>VLOOKUP(Z28,Poulefase!$BD$76:$BE$87,2,FALSE)</f>
        <v>-</v>
      </c>
      <c r="AK28" t="str">
        <f>VLOOKUP(AA28,Poulefase!$BD$76:$BE$87,2,FALSE)</f>
        <v>-</v>
      </c>
      <c r="AL28" t="str">
        <f>VLOOKUP(AB28,Poulefase!$BD$76:$BE$87,2,FALSE)</f>
        <v>-</v>
      </c>
      <c r="AM28" t="str">
        <f>VLOOKUP(AC28,Poulefase!$BD$76:$BE$87,2,FALSE)</f>
        <v>-</v>
      </c>
    </row>
    <row r="29" spans="1:39" ht="17.399999999999999" thickBot="1">
      <c r="A29" s="6" t="s">
        <v>54</v>
      </c>
      <c r="B29" s="12" t="e" vm="100">
        <v>#VALUE!</v>
      </c>
      <c r="G29" s="81">
        <v>24</v>
      </c>
      <c r="H29" s="75"/>
      <c r="I29" s="75"/>
      <c r="J29" s="76" t="s">
        <v>11</v>
      </c>
      <c r="K29" s="76" t="s">
        <v>12</v>
      </c>
      <c r="L29" s="75"/>
      <c r="M29" s="76" t="s">
        <v>14</v>
      </c>
      <c r="N29" s="76" t="s">
        <v>136</v>
      </c>
      <c r="O29" s="76" t="s">
        <v>137</v>
      </c>
      <c r="P29" s="76" t="s">
        <v>138</v>
      </c>
      <c r="Q29" s="76" t="s">
        <v>139</v>
      </c>
      <c r="R29" s="76" t="s">
        <v>140</v>
      </c>
      <c r="S29" s="75"/>
      <c r="U29" t="s">
        <v>233</v>
      </c>
      <c r="V29" s="75" t="s">
        <v>11</v>
      </c>
      <c r="W29" s="75" t="s">
        <v>136</v>
      </c>
      <c r="X29" s="75" t="s">
        <v>139</v>
      </c>
      <c r="Y29" s="75" t="s">
        <v>12</v>
      </c>
      <c r="Z29" s="75" t="s">
        <v>137</v>
      </c>
      <c r="AA29" s="75" t="s">
        <v>14</v>
      </c>
      <c r="AB29" s="75" t="s">
        <v>138</v>
      </c>
      <c r="AC29" s="82" t="s">
        <v>140</v>
      </c>
      <c r="AE29" t="s">
        <v>233</v>
      </c>
      <c r="AF29" t="str">
        <f>VLOOKUP(V29,Poulefase!$BD$76:$BE$87,2,FALSE)</f>
        <v>-</v>
      </c>
      <c r="AG29" t="str">
        <f>VLOOKUP(W29,Poulefase!$BD$76:$BE$87,2,FALSE)</f>
        <v>-</v>
      </c>
      <c r="AH29" t="str">
        <f>VLOOKUP(X29,Poulefase!$BD$76:$BE$87,2,FALSE)</f>
        <v>-</v>
      </c>
      <c r="AI29" t="str">
        <f>VLOOKUP(Y29,Poulefase!$BD$76:$BE$87,2,FALSE)</f>
        <v>-</v>
      </c>
      <c r="AJ29" t="str">
        <f>VLOOKUP(Z29,Poulefase!$BD$76:$BE$87,2,FALSE)</f>
        <v>-</v>
      </c>
      <c r="AK29" t="str">
        <f>VLOOKUP(AA29,Poulefase!$BD$76:$BE$87,2,FALSE)</f>
        <v>-</v>
      </c>
      <c r="AL29" t="str">
        <f>VLOOKUP(AB29,Poulefase!$BD$76:$BE$87,2,FALSE)</f>
        <v>-</v>
      </c>
      <c r="AM29" t="str">
        <f>VLOOKUP(AC29,Poulefase!$BD$76:$BE$87,2,FALSE)</f>
        <v>-</v>
      </c>
    </row>
    <row r="30" spans="1:39" ht="17.399999999999999" thickBot="1">
      <c r="A30" s="6" t="s">
        <v>41</v>
      </c>
      <c r="B30" s="12" t="e" vm="12">
        <v>#VALUE!</v>
      </c>
      <c r="G30" s="81">
        <v>25</v>
      </c>
      <c r="H30" s="75"/>
      <c r="I30" s="75"/>
      <c r="J30" s="76" t="s">
        <v>11</v>
      </c>
      <c r="K30" s="76" t="s">
        <v>12</v>
      </c>
      <c r="L30" s="76" t="s">
        <v>13</v>
      </c>
      <c r="M30" s="75"/>
      <c r="N30" s="75"/>
      <c r="O30" s="76" t="s">
        <v>137</v>
      </c>
      <c r="P30" s="76" t="s">
        <v>138</v>
      </c>
      <c r="Q30" s="76" t="s">
        <v>139</v>
      </c>
      <c r="R30" s="76" t="s">
        <v>140</v>
      </c>
      <c r="S30" s="76" t="s">
        <v>141</v>
      </c>
      <c r="U30" t="s">
        <v>234</v>
      </c>
      <c r="V30" s="75" t="s">
        <v>13</v>
      </c>
      <c r="W30" s="75" t="s">
        <v>139</v>
      </c>
      <c r="X30" s="75" t="s">
        <v>138</v>
      </c>
      <c r="Y30" s="75" t="s">
        <v>11</v>
      </c>
      <c r="Z30" s="75" t="s">
        <v>137</v>
      </c>
      <c r="AA30" s="75" t="s">
        <v>12</v>
      </c>
      <c r="AB30" s="75" t="s">
        <v>141</v>
      </c>
      <c r="AC30" s="82" t="s">
        <v>140</v>
      </c>
      <c r="AE30" t="s">
        <v>234</v>
      </c>
      <c r="AF30" t="str">
        <f>VLOOKUP(V30,Poulefase!$BD$76:$BE$87,2,FALSE)</f>
        <v>-</v>
      </c>
      <c r="AG30" t="str">
        <f>VLOOKUP(W30,Poulefase!$BD$76:$BE$87,2,FALSE)</f>
        <v>-</v>
      </c>
      <c r="AH30" t="str">
        <f>VLOOKUP(X30,Poulefase!$BD$76:$BE$87,2,FALSE)</f>
        <v>-</v>
      </c>
      <c r="AI30" t="str">
        <f>VLOOKUP(Y30,Poulefase!$BD$76:$BE$87,2,FALSE)</f>
        <v>-</v>
      </c>
      <c r="AJ30" t="str">
        <f>VLOOKUP(Z30,Poulefase!$BD$76:$BE$87,2,FALSE)</f>
        <v>-</v>
      </c>
      <c r="AK30" t="str">
        <f>VLOOKUP(AA30,Poulefase!$BD$76:$BE$87,2,FALSE)</f>
        <v>-</v>
      </c>
      <c r="AL30" t="str">
        <f>VLOOKUP(AB30,Poulefase!$BD$76:$BE$87,2,FALSE)</f>
        <v>-</v>
      </c>
      <c r="AM30" t="str">
        <f>VLOOKUP(AC30,Poulefase!$BD$76:$BE$87,2,FALSE)</f>
        <v>-</v>
      </c>
    </row>
    <row r="31" spans="1:39" ht="17.399999999999999" thickBot="1">
      <c r="A31" s="6" t="s">
        <v>88</v>
      </c>
      <c r="B31" s="12" t="e" vm="14">
        <v>#VALUE!</v>
      </c>
      <c r="G31" s="81">
        <v>26</v>
      </c>
      <c r="H31" s="75"/>
      <c r="I31" s="75"/>
      <c r="J31" s="76" t="s">
        <v>11</v>
      </c>
      <c r="K31" s="76" t="s">
        <v>12</v>
      </c>
      <c r="L31" s="76" t="s">
        <v>13</v>
      </c>
      <c r="M31" s="75"/>
      <c r="N31" s="76" t="s">
        <v>136</v>
      </c>
      <c r="O31" s="75"/>
      <c r="P31" s="76" t="s">
        <v>138</v>
      </c>
      <c r="Q31" s="76" t="s">
        <v>139</v>
      </c>
      <c r="R31" s="76" t="s">
        <v>140</v>
      </c>
      <c r="S31" s="76" t="s">
        <v>141</v>
      </c>
      <c r="U31" t="s">
        <v>235</v>
      </c>
      <c r="V31" s="75" t="s">
        <v>13</v>
      </c>
      <c r="W31" s="75" t="s">
        <v>136</v>
      </c>
      <c r="X31" s="75" t="s">
        <v>138</v>
      </c>
      <c r="Y31" s="75" t="s">
        <v>11</v>
      </c>
      <c r="Z31" s="75" t="s">
        <v>139</v>
      </c>
      <c r="AA31" s="75" t="s">
        <v>12</v>
      </c>
      <c r="AB31" s="75" t="s">
        <v>141</v>
      </c>
      <c r="AC31" s="82" t="s">
        <v>140</v>
      </c>
      <c r="AE31" t="s">
        <v>235</v>
      </c>
      <c r="AF31" t="str">
        <f>VLOOKUP(V31,Poulefase!$BD$76:$BE$87,2,FALSE)</f>
        <v>-</v>
      </c>
      <c r="AG31" t="str">
        <f>VLOOKUP(W31,Poulefase!$BD$76:$BE$87,2,FALSE)</f>
        <v>-</v>
      </c>
      <c r="AH31" t="str">
        <f>VLOOKUP(X31,Poulefase!$BD$76:$BE$87,2,FALSE)</f>
        <v>-</v>
      </c>
      <c r="AI31" t="str">
        <f>VLOOKUP(Y31,Poulefase!$BD$76:$BE$87,2,FALSE)</f>
        <v>-</v>
      </c>
      <c r="AJ31" t="str">
        <f>VLOOKUP(Z31,Poulefase!$BD$76:$BE$87,2,FALSE)</f>
        <v>-</v>
      </c>
      <c r="AK31" t="str">
        <f>VLOOKUP(AA31,Poulefase!$BD$76:$BE$87,2,FALSE)</f>
        <v>-</v>
      </c>
      <c r="AL31" t="str">
        <f>VLOOKUP(AB31,Poulefase!$BD$76:$BE$87,2,FALSE)</f>
        <v>-</v>
      </c>
      <c r="AM31" t="str">
        <f>VLOOKUP(AC31,Poulefase!$BD$76:$BE$87,2,FALSE)</f>
        <v>-</v>
      </c>
    </row>
    <row r="32" spans="1:39" ht="17.399999999999999" thickBot="1">
      <c r="A32" s="6" t="s">
        <v>46</v>
      </c>
      <c r="B32" s="12" t="e" vm="101">
        <v>#VALUE!</v>
      </c>
      <c r="G32" s="81">
        <v>27</v>
      </c>
      <c r="H32" s="75"/>
      <c r="I32" s="75"/>
      <c r="J32" s="76" t="s">
        <v>11</v>
      </c>
      <c r="K32" s="76" t="s">
        <v>12</v>
      </c>
      <c r="L32" s="76" t="s">
        <v>13</v>
      </c>
      <c r="M32" s="75"/>
      <c r="N32" s="76" t="s">
        <v>136</v>
      </c>
      <c r="O32" s="76" t="s">
        <v>137</v>
      </c>
      <c r="P32" s="75"/>
      <c r="Q32" s="76" t="s">
        <v>139</v>
      </c>
      <c r="R32" s="76" t="s">
        <v>140</v>
      </c>
      <c r="S32" s="76" t="s">
        <v>141</v>
      </c>
      <c r="U32" t="s">
        <v>236</v>
      </c>
      <c r="V32" s="75" t="s">
        <v>13</v>
      </c>
      <c r="W32" s="75" t="s">
        <v>136</v>
      </c>
      <c r="X32" s="75" t="s">
        <v>139</v>
      </c>
      <c r="Y32" s="75" t="s">
        <v>11</v>
      </c>
      <c r="Z32" s="75" t="s">
        <v>137</v>
      </c>
      <c r="AA32" s="75" t="s">
        <v>12</v>
      </c>
      <c r="AB32" s="75" t="s">
        <v>141</v>
      </c>
      <c r="AC32" s="82" t="s">
        <v>140</v>
      </c>
      <c r="AE32" t="s">
        <v>236</v>
      </c>
      <c r="AF32" t="str">
        <f>VLOOKUP(V32,Poulefase!$BD$76:$BE$87,2,FALSE)</f>
        <v>-</v>
      </c>
      <c r="AG32" t="str">
        <f>VLOOKUP(W32,Poulefase!$BD$76:$BE$87,2,FALSE)</f>
        <v>-</v>
      </c>
      <c r="AH32" t="str">
        <f>VLOOKUP(X32,Poulefase!$BD$76:$BE$87,2,FALSE)</f>
        <v>-</v>
      </c>
      <c r="AI32" t="str">
        <f>VLOOKUP(Y32,Poulefase!$BD$76:$BE$87,2,FALSE)</f>
        <v>-</v>
      </c>
      <c r="AJ32" t="str">
        <f>VLOOKUP(Z32,Poulefase!$BD$76:$BE$87,2,FALSE)</f>
        <v>-</v>
      </c>
      <c r="AK32" t="str">
        <f>VLOOKUP(AA32,Poulefase!$BD$76:$BE$87,2,FALSE)</f>
        <v>-</v>
      </c>
      <c r="AL32" t="str">
        <f>VLOOKUP(AB32,Poulefase!$BD$76:$BE$87,2,FALSE)</f>
        <v>-</v>
      </c>
      <c r="AM32" t="str">
        <f>VLOOKUP(AC32,Poulefase!$BD$76:$BE$87,2,FALSE)</f>
        <v>-</v>
      </c>
    </row>
    <row r="33" spans="1:39" ht="17.399999999999999" thickBot="1">
      <c r="A33" s="6" t="s">
        <v>90</v>
      </c>
      <c r="B33" s="12" t="e" vm="18">
        <v>#VALUE!</v>
      </c>
      <c r="G33" s="81">
        <v>28</v>
      </c>
      <c r="H33" s="75"/>
      <c r="I33" s="75"/>
      <c r="J33" s="76" t="s">
        <v>11</v>
      </c>
      <c r="K33" s="76" t="s">
        <v>12</v>
      </c>
      <c r="L33" s="76" t="s">
        <v>13</v>
      </c>
      <c r="M33" s="75"/>
      <c r="N33" s="76" t="s">
        <v>136</v>
      </c>
      <c r="O33" s="76" t="s">
        <v>137</v>
      </c>
      <c r="P33" s="76" t="s">
        <v>138</v>
      </c>
      <c r="Q33" s="75"/>
      <c r="R33" s="76" t="s">
        <v>140</v>
      </c>
      <c r="S33" s="76" t="s">
        <v>141</v>
      </c>
      <c r="U33" t="s">
        <v>237</v>
      </c>
      <c r="V33" s="75" t="s">
        <v>13</v>
      </c>
      <c r="W33" s="75" t="s">
        <v>136</v>
      </c>
      <c r="X33" s="75" t="s">
        <v>138</v>
      </c>
      <c r="Y33" s="75" t="s">
        <v>11</v>
      </c>
      <c r="Z33" s="75" t="s">
        <v>137</v>
      </c>
      <c r="AA33" s="75" t="s">
        <v>12</v>
      </c>
      <c r="AB33" s="75" t="s">
        <v>141</v>
      </c>
      <c r="AC33" s="82" t="s">
        <v>140</v>
      </c>
      <c r="AE33" t="s">
        <v>237</v>
      </c>
      <c r="AF33" t="str">
        <f>VLOOKUP(V33,Poulefase!$BD$76:$BE$87,2,FALSE)</f>
        <v>-</v>
      </c>
      <c r="AG33" t="str">
        <f>VLOOKUP(W33,Poulefase!$BD$76:$BE$87,2,FALSE)</f>
        <v>-</v>
      </c>
      <c r="AH33" t="str">
        <f>VLOOKUP(X33,Poulefase!$BD$76:$BE$87,2,FALSE)</f>
        <v>-</v>
      </c>
      <c r="AI33" t="str">
        <f>VLOOKUP(Y33,Poulefase!$BD$76:$BE$87,2,FALSE)</f>
        <v>-</v>
      </c>
      <c r="AJ33" t="str">
        <f>VLOOKUP(Z33,Poulefase!$BD$76:$BE$87,2,FALSE)</f>
        <v>-</v>
      </c>
      <c r="AK33" t="str">
        <f>VLOOKUP(AA33,Poulefase!$BD$76:$BE$87,2,FALSE)</f>
        <v>-</v>
      </c>
      <c r="AL33" t="str">
        <f>VLOOKUP(AB33,Poulefase!$BD$76:$BE$87,2,FALSE)</f>
        <v>-</v>
      </c>
      <c r="AM33" t="str">
        <f>VLOOKUP(AC33,Poulefase!$BD$76:$BE$87,2,FALSE)</f>
        <v>-</v>
      </c>
    </row>
    <row r="34" spans="1:39" ht="17.399999999999999" thickBot="1">
      <c r="A34" s="6" t="s">
        <v>91</v>
      </c>
      <c r="B34" s="12" t="e" vm="102">
        <v>#VALUE!</v>
      </c>
      <c r="G34" s="81">
        <v>29</v>
      </c>
      <c r="H34" s="75"/>
      <c r="I34" s="75"/>
      <c r="J34" s="76" t="s">
        <v>11</v>
      </c>
      <c r="K34" s="76" t="s">
        <v>12</v>
      </c>
      <c r="L34" s="76" t="s">
        <v>13</v>
      </c>
      <c r="M34" s="75"/>
      <c r="N34" s="76" t="s">
        <v>136</v>
      </c>
      <c r="O34" s="76" t="s">
        <v>137</v>
      </c>
      <c r="P34" s="76" t="s">
        <v>138</v>
      </c>
      <c r="Q34" s="76" t="s">
        <v>139</v>
      </c>
      <c r="R34" s="75"/>
      <c r="S34" s="76" t="s">
        <v>141</v>
      </c>
      <c r="U34" t="s">
        <v>238</v>
      </c>
      <c r="V34" s="75" t="s">
        <v>13</v>
      </c>
      <c r="W34" s="75" t="s">
        <v>136</v>
      </c>
      <c r="X34" s="75" t="s">
        <v>139</v>
      </c>
      <c r="Y34" s="75" t="s">
        <v>11</v>
      </c>
      <c r="Z34" s="75" t="s">
        <v>137</v>
      </c>
      <c r="AA34" s="75" t="s">
        <v>12</v>
      </c>
      <c r="AB34" s="75" t="s">
        <v>141</v>
      </c>
      <c r="AC34" s="82" t="s">
        <v>138</v>
      </c>
      <c r="AE34" t="s">
        <v>238</v>
      </c>
      <c r="AF34" t="str">
        <f>VLOOKUP(V34,Poulefase!$BD$76:$BE$87,2,FALSE)</f>
        <v>-</v>
      </c>
      <c r="AG34" t="str">
        <f>VLOOKUP(W34,Poulefase!$BD$76:$BE$87,2,FALSE)</f>
        <v>-</v>
      </c>
      <c r="AH34" t="str">
        <f>VLOOKUP(X34,Poulefase!$BD$76:$BE$87,2,FALSE)</f>
        <v>-</v>
      </c>
      <c r="AI34" t="str">
        <f>VLOOKUP(Y34,Poulefase!$BD$76:$BE$87,2,FALSE)</f>
        <v>-</v>
      </c>
      <c r="AJ34" t="str">
        <f>VLOOKUP(Z34,Poulefase!$BD$76:$BE$87,2,FALSE)</f>
        <v>-</v>
      </c>
      <c r="AK34" t="str">
        <f>VLOOKUP(AA34,Poulefase!$BD$76:$BE$87,2,FALSE)</f>
        <v>-</v>
      </c>
      <c r="AL34" t="str">
        <f>VLOOKUP(AB34,Poulefase!$BD$76:$BE$87,2,FALSE)</f>
        <v>-</v>
      </c>
      <c r="AM34" t="str">
        <f>VLOOKUP(AC34,Poulefase!$BD$76:$BE$87,2,FALSE)</f>
        <v>-</v>
      </c>
    </row>
    <row r="35" spans="1:39" ht="17.399999999999999" thickBot="1">
      <c r="A35" s="6" t="s">
        <v>93</v>
      </c>
      <c r="B35" s="12" t="e" vm="22">
        <v>#VALUE!</v>
      </c>
      <c r="G35" s="81">
        <v>30</v>
      </c>
      <c r="H35" s="75"/>
      <c r="I35" s="75"/>
      <c r="J35" s="76" t="s">
        <v>11</v>
      </c>
      <c r="K35" s="76" t="s">
        <v>12</v>
      </c>
      <c r="L35" s="76" t="s">
        <v>13</v>
      </c>
      <c r="M35" s="75"/>
      <c r="N35" s="76" t="s">
        <v>136</v>
      </c>
      <c r="O35" s="76" t="s">
        <v>137</v>
      </c>
      <c r="P35" s="76" t="s">
        <v>138</v>
      </c>
      <c r="Q35" s="76" t="s">
        <v>139</v>
      </c>
      <c r="R35" s="76" t="s">
        <v>140</v>
      </c>
      <c r="S35" s="75"/>
      <c r="U35" t="s">
        <v>239</v>
      </c>
      <c r="V35" s="75" t="s">
        <v>13</v>
      </c>
      <c r="W35" s="75" t="s">
        <v>136</v>
      </c>
      <c r="X35" s="75" t="s">
        <v>139</v>
      </c>
      <c r="Y35" s="75" t="s">
        <v>11</v>
      </c>
      <c r="Z35" s="75" t="s">
        <v>137</v>
      </c>
      <c r="AA35" s="75" t="s">
        <v>12</v>
      </c>
      <c r="AB35" s="75" t="s">
        <v>138</v>
      </c>
      <c r="AC35" s="82" t="s">
        <v>140</v>
      </c>
      <c r="AE35" t="s">
        <v>239</v>
      </c>
      <c r="AF35" t="str">
        <f>VLOOKUP(V35,Poulefase!$BD$76:$BE$87,2,FALSE)</f>
        <v>-</v>
      </c>
      <c r="AG35" t="str">
        <f>VLOOKUP(W35,Poulefase!$BD$76:$BE$87,2,FALSE)</f>
        <v>-</v>
      </c>
      <c r="AH35" t="str">
        <f>VLOOKUP(X35,Poulefase!$BD$76:$BE$87,2,FALSE)</f>
        <v>-</v>
      </c>
      <c r="AI35" t="str">
        <f>VLOOKUP(Y35,Poulefase!$BD$76:$BE$87,2,FALSE)</f>
        <v>-</v>
      </c>
      <c r="AJ35" t="str">
        <f>VLOOKUP(Z35,Poulefase!$BD$76:$BE$87,2,FALSE)</f>
        <v>-</v>
      </c>
      <c r="AK35" t="str">
        <f>VLOOKUP(AA35,Poulefase!$BD$76:$BE$87,2,FALSE)</f>
        <v>-</v>
      </c>
      <c r="AL35" t="str">
        <f>VLOOKUP(AB35,Poulefase!$BD$76:$BE$87,2,FALSE)</f>
        <v>-</v>
      </c>
      <c r="AM35" t="str">
        <f>VLOOKUP(AC35,Poulefase!$BD$76:$BE$87,2,FALSE)</f>
        <v>-</v>
      </c>
    </row>
    <row r="36" spans="1:39" ht="17.399999999999999" thickBot="1">
      <c r="A36" s="6" t="s">
        <v>94</v>
      </c>
      <c r="B36" s="12" t="e" vm="24">
        <v>#VALUE!</v>
      </c>
      <c r="G36" s="81">
        <v>31</v>
      </c>
      <c r="H36" s="75"/>
      <c r="I36" s="75"/>
      <c r="J36" s="76" t="s">
        <v>11</v>
      </c>
      <c r="K36" s="76" t="s">
        <v>12</v>
      </c>
      <c r="L36" s="76" t="s">
        <v>13</v>
      </c>
      <c r="M36" s="76" t="s">
        <v>14</v>
      </c>
      <c r="N36" s="75"/>
      <c r="O36" s="75"/>
      <c r="P36" s="76" t="s">
        <v>138</v>
      </c>
      <c r="Q36" s="76" t="s">
        <v>139</v>
      </c>
      <c r="R36" s="76" t="s">
        <v>140</v>
      </c>
      <c r="S36" s="76" t="s">
        <v>141</v>
      </c>
      <c r="U36" t="s">
        <v>240</v>
      </c>
      <c r="V36" s="75" t="s">
        <v>11</v>
      </c>
      <c r="W36" s="75" t="s">
        <v>139</v>
      </c>
      <c r="X36" s="75" t="s">
        <v>13</v>
      </c>
      <c r="Y36" s="75" t="s">
        <v>12</v>
      </c>
      <c r="Z36" s="75" t="s">
        <v>138</v>
      </c>
      <c r="AA36" s="75" t="s">
        <v>14</v>
      </c>
      <c r="AB36" s="75" t="s">
        <v>141</v>
      </c>
      <c r="AC36" s="82" t="s">
        <v>140</v>
      </c>
      <c r="AE36" t="s">
        <v>240</v>
      </c>
      <c r="AF36" t="str">
        <f>VLOOKUP(V36,Poulefase!$BD$76:$BE$87,2,FALSE)</f>
        <v>-</v>
      </c>
      <c r="AG36" t="str">
        <f>VLOOKUP(W36,Poulefase!$BD$76:$BE$87,2,FALSE)</f>
        <v>-</v>
      </c>
      <c r="AH36" t="str">
        <f>VLOOKUP(X36,Poulefase!$BD$76:$BE$87,2,FALSE)</f>
        <v>-</v>
      </c>
      <c r="AI36" t="str">
        <f>VLOOKUP(Y36,Poulefase!$BD$76:$BE$87,2,FALSE)</f>
        <v>-</v>
      </c>
      <c r="AJ36" t="str">
        <f>VLOOKUP(Z36,Poulefase!$BD$76:$BE$87,2,FALSE)</f>
        <v>-</v>
      </c>
      <c r="AK36" t="str">
        <f>VLOOKUP(AA36,Poulefase!$BD$76:$BE$87,2,FALSE)</f>
        <v>-</v>
      </c>
      <c r="AL36" t="str">
        <f>VLOOKUP(AB36,Poulefase!$BD$76:$BE$87,2,FALSE)</f>
        <v>-</v>
      </c>
      <c r="AM36" t="str">
        <f>VLOOKUP(AC36,Poulefase!$BD$76:$BE$87,2,FALSE)</f>
        <v>-</v>
      </c>
    </row>
    <row r="37" spans="1:39" ht="17.399999999999999" thickBot="1">
      <c r="A37" s="6" t="s">
        <v>95</v>
      </c>
      <c r="B37" s="12" t="e" vm="26">
        <v>#VALUE!</v>
      </c>
      <c r="G37" s="81">
        <v>32</v>
      </c>
      <c r="H37" s="75"/>
      <c r="I37" s="75"/>
      <c r="J37" s="76" t="s">
        <v>11</v>
      </c>
      <c r="K37" s="76" t="s">
        <v>12</v>
      </c>
      <c r="L37" s="76" t="s">
        <v>13</v>
      </c>
      <c r="M37" s="76" t="s">
        <v>14</v>
      </c>
      <c r="N37" s="75"/>
      <c r="O37" s="76" t="s">
        <v>137</v>
      </c>
      <c r="P37" s="75"/>
      <c r="Q37" s="76" t="s">
        <v>139</v>
      </c>
      <c r="R37" s="76" t="s">
        <v>140</v>
      </c>
      <c r="S37" s="76" t="s">
        <v>141</v>
      </c>
      <c r="U37" t="s">
        <v>241</v>
      </c>
      <c r="V37" s="75" t="s">
        <v>11</v>
      </c>
      <c r="W37" s="75" t="s">
        <v>139</v>
      </c>
      <c r="X37" s="75" t="s">
        <v>13</v>
      </c>
      <c r="Y37" s="75" t="s">
        <v>12</v>
      </c>
      <c r="Z37" s="75" t="s">
        <v>137</v>
      </c>
      <c r="AA37" s="75" t="s">
        <v>14</v>
      </c>
      <c r="AB37" s="75" t="s">
        <v>141</v>
      </c>
      <c r="AC37" s="82" t="s">
        <v>140</v>
      </c>
      <c r="AE37" t="s">
        <v>241</v>
      </c>
      <c r="AF37" t="str">
        <f>VLOOKUP(V37,Poulefase!$BD$76:$BE$87,2,FALSE)</f>
        <v>-</v>
      </c>
      <c r="AG37" t="str">
        <f>VLOOKUP(W37,Poulefase!$BD$76:$BE$87,2,FALSE)</f>
        <v>-</v>
      </c>
      <c r="AH37" t="str">
        <f>VLOOKUP(X37,Poulefase!$BD$76:$BE$87,2,FALSE)</f>
        <v>-</v>
      </c>
      <c r="AI37" t="str">
        <f>VLOOKUP(Y37,Poulefase!$BD$76:$BE$87,2,FALSE)</f>
        <v>-</v>
      </c>
      <c r="AJ37" t="str">
        <f>VLOOKUP(Z37,Poulefase!$BD$76:$BE$87,2,FALSE)</f>
        <v>-</v>
      </c>
      <c r="AK37" t="str">
        <f>VLOOKUP(AA37,Poulefase!$BD$76:$BE$87,2,FALSE)</f>
        <v>-</v>
      </c>
      <c r="AL37" t="str">
        <f>VLOOKUP(AB37,Poulefase!$BD$76:$BE$87,2,FALSE)</f>
        <v>-</v>
      </c>
      <c r="AM37" t="str">
        <f>VLOOKUP(AC37,Poulefase!$BD$76:$BE$87,2,FALSE)</f>
        <v>-</v>
      </c>
    </row>
    <row r="38" spans="1:39" ht="17.399999999999999" thickBot="1">
      <c r="A38" s="6" t="s">
        <v>97</v>
      </c>
      <c r="B38" s="12" t="e" vm="30">
        <v>#VALUE!</v>
      </c>
      <c r="G38" s="81">
        <v>33</v>
      </c>
      <c r="H38" s="75"/>
      <c r="I38" s="75"/>
      <c r="J38" s="76" t="s">
        <v>11</v>
      </c>
      <c r="K38" s="76" t="s">
        <v>12</v>
      </c>
      <c r="L38" s="76" t="s">
        <v>13</v>
      </c>
      <c r="M38" s="76" t="s">
        <v>14</v>
      </c>
      <c r="N38" s="75"/>
      <c r="O38" s="76" t="s">
        <v>137</v>
      </c>
      <c r="P38" s="76" t="s">
        <v>138</v>
      </c>
      <c r="Q38" s="75"/>
      <c r="R38" s="76" t="s">
        <v>140</v>
      </c>
      <c r="S38" s="76" t="s">
        <v>141</v>
      </c>
      <c r="U38" t="s">
        <v>242</v>
      </c>
      <c r="V38" s="75" t="s">
        <v>11</v>
      </c>
      <c r="W38" s="75" t="s">
        <v>13</v>
      </c>
      <c r="X38" s="75" t="s">
        <v>138</v>
      </c>
      <c r="Y38" s="75" t="s">
        <v>12</v>
      </c>
      <c r="Z38" s="75" t="s">
        <v>137</v>
      </c>
      <c r="AA38" s="75" t="s">
        <v>14</v>
      </c>
      <c r="AB38" s="75" t="s">
        <v>141</v>
      </c>
      <c r="AC38" s="82" t="s">
        <v>140</v>
      </c>
      <c r="AE38" t="s">
        <v>242</v>
      </c>
      <c r="AF38" t="str">
        <f>VLOOKUP(V38,Poulefase!$BD$76:$BE$87,2,FALSE)</f>
        <v>-</v>
      </c>
      <c r="AG38" t="str">
        <f>VLOOKUP(W38,Poulefase!$BD$76:$BE$87,2,FALSE)</f>
        <v>-</v>
      </c>
      <c r="AH38" t="str">
        <f>VLOOKUP(X38,Poulefase!$BD$76:$BE$87,2,FALSE)</f>
        <v>-</v>
      </c>
      <c r="AI38" t="str">
        <f>VLOOKUP(Y38,Poulefase!$BD$76:$BE$87,2,FALSE)</f>
        <v>-</v>
      </c>
      <c r="AJ38" t="str">
        <f>VLOOKUP(Z38,Poulefase!$BD$76:$BE$87,2,FALSE)</f>
        <v>-</v>
      </c>
      <c r="AK38" t="str">
        <f>VLOOKUP(AA38,Poulefase!$BD$76:$BE$87,2,FALSE)</f>
        <v>-</v>
      </c>
      <c r="AL38" t="str">
        <f>VLOOKUP(AB38,Poulefase!$BD$76:$BE$87,2,FALSE)</f>
        <v>-</v>
      </c>
      <c r="AM38" t="str">
        <f>VLOOKUP(AC38,Poulefase!$BD$76:$BE$87,2,FALSE)</f>
        <v>-</v>
      </c>
    </row>
    <row r="39" spans="1:39" ht="17.399999999999999" thickBot="1">
      <c r="A39" s="6" t="s">
        <v>99</v>
      </c>
      <c r="B39" s="12" t="e" vm="32">
        <v>#VALUE!</v>
      </c>
      <c r="G39" s="81">
        <v>34</v>
      </c>
      <c r="H39" s="75"/>
      <c r="I39" s="75"/>
      <c r="J39" s="76" t="s">
        <v>11</v>
      </c>
      <c r="K39" s="76" t="s">
        <v>12</v>
      </c>
      <c r="L39" s="76" t="s">
        <v>13</v>
      </c>
      <c r="M39" s="76" t="s">
        <v>14</v>
      </c>
      <c r="N39" s="75"/>
      <c r="O39" s="76" t="s">
        <v>137</v>
      </c>
      <c r="P39" s="76" t="s">
        <v>138</v>
      </c>
      <c r="Q39" s="76" t="s">
        <v>139</v>
      </c>
      <c r="R39" s="75"/>
      <c r="S39" s="76" t="s">
        <v>141</v>
      </c>
      <c r="U39" t="s">
        <v>243</v>
      </c>
      <c r="V39" s="75" t="s">
        <v>11</v>
      </c>
      <c r="W39" s="75" t="s">
        <v>139</v>
      </c>
      <c r="X39" s="75" t="s">
        <v>13</v>
      </c>
      <c r="Y39" s="75" t="s">
        <v>12</v>
      </c>
      <c r="Z39" s="75" t="s">
        <v>137</v>
      </c>
      <c r="AA39" s="75" t="s">
        <v>14</v>
      </c>
      <c r="AB39" s="75" t="s">
        <v>141</v>
      </c>
      <c r="AC39" s="82" t="s">
        <v>138</v>
      </c>
      <c r="AE39" t="s">
        <v>243</v>
      </c>
      <c r="AF39" t="str">
        <f>VLOOKUP(V39,Poulefase!$BD$76:$BE$87,2,FALSE)</f>
        <v>-</v>
      </c>
      <c r="AG39" t="str">
        <f>VLOOKUP(W39,Poulefase!$BD$76:$BE$87,2,FALSE)</f>
        <v>-</v>
      </c>
      <c r="AH39" t="str">
        <f>VLOOKUP(X39,Poulefase!$BD$76:$BE$87,2,FALSE)</f>
        <v>-</v>
      </c>
      <c r="AI39" t="str">
        <f>VLOOKUP(Y39,Poulefase!$BD$76:$BE$87,2,FALSE)</f>
        <v>-</v>
      </c>
      <c r="AJ39" t="str">
        <f>VLOOKUP(Z39,Poulefase!$BD$76:$BE$87,2,FALSE)</f>
        <v>-</v>
      </c>
      <c r="AK39" t="str">
        <f>VLOOKUP(AA39,Poulefase!$BD$76:$BE$87,2,FALSE)</f>
        <v>-</v>
      </c>
      <c r="AL39" t="str">
        <f>VLOOKUP(AB39,Poulefase!$BD$76:$BE$87,2,FALSE)</f>
        <v>-</v>
      </c>
      <c r="AM39" t="str">
        <f>VLOOKUP(AC39,Poulefase!$BD$76:$BE$87,2,FALSE)</f>
        <v>-</v>
      </c>
    </row>
    <row r="40" spans="1:39" ht="17.399999999999999" thickBot="1">
      <c r="A40" s="6" t="s">
        <v>100</v>
      </c>
      <c r="B40" s="12" t="e" vm="34">
        <v>#VALUE!</v>
      </c>
      <c r="G40" s="81">
        <v>35</v>
      </c>
      <c r="H40" s="75"/>
      <c r="I40" s="75"/>
      <c r="J40" s="76" t="s">
        <v>11</v>
      </c>
      <c r="K40" s="76" t="s">
        <v>12</v>
      </c>
      <c r="L40" s="76" t="s">
        <v>13</v>
      </c>
      <c r="M40" s="76" t="s">
        <v>14</v>
      </c>
      <c r="N40" s="75"/>
      <c r="O40" s="76" t="s">
        <v>137</v>
      </c>
      <c r="P40" s="76" t="s">
        <v>138</v>
      </c>
      <c r="Q40" s="76" t="s">
        <v>139</v>
      </c>
      <c r="R40" s="76" t="s">
        <v>140</v>
      </c>
      <c r="S40" s="75"/>
      <c r="U40" t="s">
        <v>244</v>
      </c>
      <c r="V40" s="75" t="s">
        <v>11</v>
      </c>
      <c r="W40" s="75" t="s">
        <v>139</v>
      </c>
      <c r="X40" s="75" t="s">
        <v>13</v>
      </c>
      <c r="Y40" s="75" t="s">
        <v>12</v>
      </c>
      <c r="Z40" s="75" t="s">
        <v>137</v>
      </c>
      <c r="AA40" s="75" t="s">
        <v>14</v>
      </c>
      <c r="AB40" s="75" t="s">
        <v>138</v>
      </c>
      <c r="AC40" s="82" t="s">
        <v>140</v>
      </c>
      <c r="AE40" t="s">
        <v>244</v>
      </c>
      <c r="AF40" t="str">
        <f>VLOOKUP(V40,Poulefase!$BD$76:$BE$87,2,FALSE)</f>
        <v>-</v>
      </c>
      <c r="AG40" t="str">
        <f>VLOOKUP(W40,Poulefase!$BD$76:$BE$87,2,FALSE)</f>
        <v>-</v>
      </c>
      <c r="AH40" t="str">
        <f>VLOOKUP(X40,Poulefase!$BD$76:$BE$87,2,FALSE)</f>
        <v>-</v>
      </c>
      <c r="AI40" t="str">
        <f>VLOOKUP(Y40,Poulefase!$BD$76:$BE$87,2,FALSE)</f>
        <v>-</v>
      </c>
      <c r="AJ40" t="str">
        <f>VLOOKUP(Z40,Poulefase!$BD$76:$BE$87,2,FALSE)</f>
        <v>-</v>
      </c>
      <c r="AK40" t="str">
        <f>VLOOKUP(AA40,Poulefase!$BD$76:$BE$87,2,FALSE)</f>
        <v>-</v>
      </c>
      <c r="AL40" t="str">
        <f>VLOOKUP(AB40,Poulefase!$BD$76:$BE$87,2,FALSE)</f>
        <v>-</v>
      </c>
      <c r="AM40" t="str">
        <f>VLOOKUP(AC40,Poulefase!$BD$76:$BE$87,2,FALSE)</f>
        <v>-</v>
      </c>
    </row>
    <row r="41" spans="1:39" ht="17.399999999999999" thickBot="1">
      <c r="A41" s="6" t="s">
        <v>101</v>
      </c>
      <c r="B41" s="12" t="e" vm="36">
        <v>#VALUE!</v>
      </c>
      <c r="G41" s="81">
        <v>36</v>
      </c>
      <c r="H41" s="75"/>
      <c r="I41" s="75"/>
      <c r="J41" s="76" t="s">
        <v>11</v>
      </c>
      <c r="K41" s="76" t="s">
        <v>12</v>
      </c>
      <c r="L41" s="76" t="s">
        <v>13</v>
      </c>
      <c r="M41" s="76" t="s">
        <v>14</v>
      </c>
      <c r="N41" s="76" t="s">
        <v>136</v>
      </c>
      <c r="O41" s="75"/>
      <c r="P41" s="75"/>
      <c r="Q41" s="76" t="s">
        <v>139</v>
      </c>
      <c r="R41" s="76" t="s">
        <v>140</v>
      </c>
      <c r="S41" s="76" t="s">
        <v>141</v>
      </c>
      <c r="U41" t="s">
        <v>245</v>
      </c>
      <c r="V41" s="75" t="s">
        <v>11</v>
      </c>
      <c r="W41" s="75" t="s">
        <v>136</v>
      </c>
      <c r="X41" s="75" t="s">
        <v>13</v>
      </c>
      <c r="Y41" s="75" t="s">
        <v>12</v>
      </c>
      <c r="Z41" s="75" t="s">
        <v>139</v>
      </c>
      <c r="AA41" s="75" t="s">
        <v>14</v>
      </c>
      <c r="AB41" s="75" t="s">
        <v>141</v>
      </c>
      <c r="AC41" s="82" t="s">
        <v>140</v>
      </c>
      <c r="AE41" t="s">
        <v>245</v>
      </c>
      <c r="AF41" t="str">
        <f>VLOOKUP(V41,Poulefase!$BD$76:$BE$87,2,FALSE)</f>
        <v>-</v>
      </c>
      <c r="AG41" t="str">
        <f>VLOOKUP(W41,Poulefase!$BD$76:$BE$87,2,FALSE)</f>
        <v>-</v>
      </c>
      <c r="AH41" t="str">
        <f>VLOOKUP(X41,Poulefase!$BD$76:$BE$87,2,FALSE)</f>
        <v>-</v>
      </c>
      <c r="AI41" t="str">
        <f>VLOOKUP(Y41,Poulefase!$BD$76:$BE$87,2,FALSE)</f>
        <v>-</v>
      </c>
      <c r="AJ41" t="str">
        <f>VLOOKUP(Z41,Poulefase!$BD$76:$BE$87,2,FALSE)</f>
        <v>-</v>
      </c>
      <c r="AK41" t="str">
        <f>VLOOKUP(AA41,Poulefase!$BD$76:$BE$87,2,FALSE)</f>
        <v>-</v>
      </c>
      <c r="AL41" t="str">
        <f>VLOOKUP(AB41,Poulefase!$BD$76:$BE$87,2,FALSE)</f>
        <v>-</v>
      </c>
      <c r="AM41" t="str">
        <f>VLOOKUP(AC41,Poulefase!$BD$76:$BE$87,2,FALSE)</f>
        <v>-</v>
      </c>
    </row>
    <row r="42" spans="1:39" ht="17.399999999999999" thickBot="1">
      <c r="A42" s="6" t="s">
        <v>102</v>
      </c>
      <c r="B42" s="12" t="e" vm="38">
        <v>#VALUE!</v>
      </c>
      <c r="G42" s="81">
        <v>37</v>
      </c>
      <c r="H42" s="75"/>
      <c r="I42" s="75"/>
      <c r="J42" s="76" t="s">
        <v>11</v>
      </c>
      <c r="K42" s="76" t="s">
        <v>12</v>
      </c>
      <c r="L42" s="76" t="s">
        <v>13</v>
      </c>
      <c r="M42" s="76" t="s">
        <v>14</v>
      </c>
      <c r="N42" s="76" t="s">
        <v>136</v>
      </c>
      <c r="O42" s="75"/>
      <c r="P42" s="76" t="s">
        <v>138</v>
      </c>
      <c r="Q42" s="75"/>
      <c r="R42" s="76" t="s">
        <v>140</v>
      </c>
      <c r="S42" s="76" t="s">
        <v>141</v>
      </c>
      <c r="U42" t="s">
        <v>246</v>
      </c>
      <c r="V42" s="75" t="s">
        <v>11</v>
      </c>
      <c r="W42" s="75" t="s">
        <v>136</v>
      </c>
      <c r="X42" s="75" t="s">
        <v>13</v>
      </c>
      <c r="Y42" s="75" t="s">
        <v>12</v>
      </c>
      <c r="Z42" s="75" t="s">
        <v>138</v>
      </c>
      <c r="AA42" s="75" t="s">
        <v>14</v>
      </c>
      <c r="AB42" s="75" t="s">
        <v>141</v>
      </c>
      <c r="AC42" s="82" t="s">
        <v>140</v>
      </c>
      <c r="AE42" t="s">
        <v>246</v>
      </c>
      <c r="AF42" t="str">
        <f>VLOOKUP(V42,Poulefase!$BD$76:$BE$87,2,FALSE)</f>
        <v>-</v>
      </c>
      <c r="AG42" t="str">
        <f>VLOOKUP(W42,Poulefase!$BD$76:$BE$87,2,FALSE)</f>
        <v>-</v>
      </c>
      <c r="AH42" t="str">
        <f>VLOOKUP(X42,Poulefase!$BD$76:$BE$87,2,FALSE)</f>
        <v>-</v>
      </c>
      <c r="AI42" t="str">
        <f>VLOOKUP(Y42,Poulefase!$BD$76:$BE$87,2,FALSE)</f>
        <v>-</v>
      </c>
      <c r="AJ42" t="str">
        <f>VLOOKUP(Z42,Poulefase!$BD$76:$BE$87,2,FALSE)</f>
        <v>-</v>
      </c>
      <c r="AK42" t="str">
        <f>VLOOKUP(AA42,Poulefase!$BD$76:$BE$87,2,FALSE)</f>
        <v>-</v>
      </c>
      <c r="AL42" t="str">
        <f>VLOOKUP(AB42,Poulefase!$BD$76:$BE$87,2,FALSE)</f>
        <v>-</v>
      </c>
      <c r="AM42" t="str">
        <f>VLOOKUP(AC42,Poulefase!$BD$76:$BE$87,2,FALSE)</f>
        <v>-</v>
      </c>
    </row>
    <row r="43" spans="1:39" ht="17.399999999999999" thickBot="1">
      <c r="A43" s="6" t="s">
        <v>104</v>
      </c>
      <c r="B43" s="12" t="e" vm="103">
        <v>#VALUE!</v>
      </c>
      <c r="G43" s="81">
        <v>38</v>
      </c>
      <c r="H43" s="75"/>
      <c r="I43" s="75"/>
      <c r="J43" s="76" t="s">
        <v>11</v>
      </c>
      <c r="K43" s="76" t="s">
        <v>12</v>
      </c>
      <c r="L43" s="76" t="s">
        <v>13</v>
      </c>
      <c r="M43" s="76" t="s">
        <v>14</v>
      </c>
      <c r="N43" s="76" t="s">
        <v>136</v>
      </c>
      <c r="O43" s="75"/>
      <c r="P43" s="76" t="s">
        <v>138</v>
      </c>
      <c r="Q43" s="76" t="s">
        <v>139</v>
      </c>
      <c r="R43" s="75"/>
      <c r="S43" s="76" t="s">
        <v>141</v>
      </c>
      <c r="U43" t="s">
        <v>247</v>
      </c>
      <c r="V43" s="75" t="s">
        <v>11</v>
      </c>
      <c r="W43" s="75" t="s">
        <v>136</v>
      </c>
      <c r="X43" s="75" t="s">
        <v>13</v>
      </c>
      <c r="Y43" s="75" t="s">
        <v>12</v>
      </c>
      <c r="Z43" s="75" t="s">
        <v>139</v>
      </c>
      <c r="AA43" s="75" t="s">
        <v>14</v>
      </c>
      <c r="AB43" s="75" t="s">
        <v>141</v>
      </c>
      <c r="AC43" s="82" t="s">
        <v>138</v>
      </c>
      <c r="AE43" t="s">
        <v>247</v>
      </c>
      <c r="AF43" t="str">
        <f>VLOOKUP(V43,Poulefase!$BD$76:$BE$87,2,FALSE)</f>
        <v>-</v>
      </c>
      <c r="AG43" t="str">
        <f>VLOOKUP(W43,Poulefase!$BD$76:$BE$87,2,FALSE)</f>
        <v>-</v>
      </c>
      <c r="AH43" t="str">
        <f>VLOOKUP(X43,Poulefase!$BD$76:$BE$87,2,FALSE)</f>
        <v>-</v>
      </c>
      <c r="AI43" t="str">
        <f>VLOOKUP(Y43,Poulefase!$BD$76:$BE$87,2,FALSE)</f>
        <v>-</v>
      </c>
      <c r="AJ43" t="str">
        <f>VLOOKUP(Z43,Poulefase!$BD$76:$BE$87,2,FALSE)</f>
        <v>-</v>
      </c>
      <c r="AK43" t="str">
        <f>VLOOKUP(AA43,Poulefase!$BD$76:$BE$87,2,FALSE)</f>
        <v>-</v>
      </c>
      <c r="AL43" t="str">
        <f>VLOOKUP(AB43,Poulefase!$BD$76:$BE$87,2,FALSE)</f>
        <v>-</v>
      </c>
      <c r="AM43" t="str">
        <f>VLOOKUP(AC43,Poulefase!$BD$76:$BE$87,2,FALSE)</f>
        <v>-</v>
      </c>
    </row>
    <row r="44" spans="1:39" ht="17.399999999999999" thickBot="1">
      <c r="A44" s="6" t="s">
        <v>1079</v>
      </c>
      <c r="B44" s="12" t="e" vm="104">
        <v>#VALUE!</v>
      </c>
      <c r="G44" s="81">
        <v>39</v>
      </c>
      <c r="H44" s="75"/>
      <c r="I44" s="75"/>
      <c r="J44" s="76" t="s">
        <v>11</v>
      </c>
      <c r="K44" s="76" t="s">
        <v>12</v>
      </c>
      <c r="L44" s="76" t="s">
        <v>13</v>
      </c>
      <c r="M44" s="76" t="s">
        <v>14</v>
      </c>
      <c r="N44" s="76" t="s">
        <v>136</v>
      </c>
      <c r="O44" s="75"/>
      <c r="P44" s="76" t="s">
        <v>138</v>
      </c>
      <c r="Q44" s="76" t="s">
        <v>139</v>
      </c>
      <c r="R44" s="76" t="s">
        <v>140</v>
      </c>
      <c r="S44" s="75"/>
      <c r="U44" t="s">
        <v>248</v>
      </c>
      <c r="V44" s="75" t="s">
        <v>11</v>
      </c>
      <c r="W44" s="75" t="s">
        <v>136</v>
      </c>
      <c r="X44" s="75" t="s">
        <v>13</v>
      </c>
      <c r="Y44" s="75" t="s">
        <v>12</v>
      </c>
      <c r="Z44" s="75" t="s">
        <v>139</v>
      </c>
      <c r="AA44" s="75" t="s">
        <v>14</v>
      </c>
      <c r="AB44" s="75" t="s">
        <v>138</v>
      </c>
      <c r="AC44" s="82" t="s">
        <v>140</v>
      </c>
      <c r="AE44" t="s">
        <v>248</v>
      </c>
      <c r="AF44" t="str">
        <f>VLOOKUP(V44,Poulefase!$BD$76:$BE$87,2,FALSE)</f>
        <v>-</v>
      </c>
      <c r="AG44" t="str">
        <f>VLOOKUP(W44,Poulefase!$BD$76:$BE$87,2,FALSE)</f>
        <v>-</v>
      </c>
      <c r="AH44" t="str">
        <f>VLOOKUP(X44,Poulefase!$BD$76:$BE$87,2,FALSE)</f>
        <v>-</v>
      </c>
      <c r="AI44" t="str">
        <f>VLOOKUP(Y44,Poulefase!$BD$76:$BE$87,2,FALSE)</f>
        <v>-</v>
      </c>
      <c r="AJ44" t="str">
        <f>VLOOKUP(Z44,Poulefase!$BD$76:$BE$87,2,FALSE)</f>
        <v>-</v>
      </c>
      <c r="AK44" t="str">
        <f>VLOOKUP(AA44,Poulefase!$BD$76:$BE$87,2,FALSE)</f>
        <v>-</v>
      </c>
      <c r="AL44" t="str">
        <f>VLOOKUP(AB44,Poulefase!$BD$76:$BE$87,2,FALSE)</f>
        <v>-</v>
      </c>
      <c r="AM44" t="str">
        <f>VLOOKUP(AC44,Poulefase!$BD$76:$BE$87,2,FALSE)</f>
        <v>-</v>
      </c>
    </row>
    <row r="45" spans="1:39" ht="17.399999999999999" thickBot="1">
      <c r="A45" s="6" t="s">
        <v>39</v>
      </c>
      <c r="B45" s="12" t="e" vm="44">
        <v>#VALUE!</v>
      </c>
      <c r="G45" s="81">
        <v>40</v>
      </c>
      <c r="H45" s="75"/>
      <c r="I45" s="75"/>
      <c r="J45" s="76" t="s">
        <v>11</v>
      </c>
      <c r="K45" s="76" t="s">
        <v>12</v>
      </c>
      <c r="L45" s="76" t="s">
        <v>13</v>
      </c>
      <c r="M45" s="76" t="s">
        <v>14</v>
      </c>
      <c r="N45" s="76" t="s">
        <v>136</v>
      </c>
      <c r="O45" s="76" t="s">
        <v>137</v>
      </c>
      <c r="P45" s="75"/>
      <c r="Q45" s="75"/>
      <c r="R45" s="76" t="s">
        <v>140</v>
      </c>
      <c r="S45" s="76" t="s">
        <v>141</v>
      </c>
      <c r="U45" t="s">
        <v>249</v>
      </c>
      <c r="V45" s="75" t="s">
        <v>11</v>
      </c>
      <c r="W45" s="75" t="s">
        <v>136</v>
      </c>
      <c r="X45" s="75" t="s">
        <v>13</v>
      </c>
      <c r="Y45" s="75" t="s">
        <v>12</v>
      </c>
      <c r="Z45" s="75" t="s">
        <v>137</v>
      </c>
      <c r="AA45" s="75" t="s">
        <v>14</v>
      </c>
      <c r="AB45" s="75" t="s">
        <v>141</v>
      </c>
      <c r="AC45" s="82" t="s">
        <v>140</v>
      </c>
      <c r="AE45" t="s">
        <v>249</v>
      </c>
      <c r="AF45" t="str">
        <f>VLOOKUP(V45,Poulefase!$BD$76:$BE$87,2,FALSE)</f>
        <v>-</v>
      </c>
      <c r="AG45" t="str">
        <f>VLOOKUP(W45,Poulefase!$BD$76:$BE$87,2,FALSE)</f>
        <v>-</v>
      </c>
      <c r="AH45" t="str">
        <f>VLOOKUP(X45,Poulefase!$BD$76:$BE$87,2,FALSE)</f>
        <v>-</v>
      </c>
      <c r="AI45" t="str">
        <f>VLOOKUP(Y45,Poulefase!$BD$76:$BE$87,2,FALSE)</f>
        <v>-</v>
      </c>
      <c r="AJ45" t="str">
        <f>VLOOKUP(Z45,Poulefase!$BD$76:$BE$87,2,FALSE)</f>
        <v>-</v>
      </c>
      <c r="AK45" t="str">
        <f>VLOOKUP(AA45,Poulefase!$BD$76:$BE$87,2,FALSE)</f>
        <v>-</v>
      </c>
      <c r="AL45" t="str">
        <f>VLOOKUP(AB45,Poulefase!$BD$76:$BE$87,2,FALSE)</f>
        <v>-</v>
      </c>
      <c r="AM45" t="str">
        <f>VLOOKUP(AC45,Poulefase!$BD$76:$BE$87,2,FALSE)</f>
        <v>-</v>
      </c>
    </row>
    <row r="46" spans="1:39" ht="17.399999999999999" thickBot="1">
      <c r="A46" s="6" t="s">
        <v>106</v>
      </c>
      <c r="B46" s="12" t="e" vm="105">
        <v>#VALUE!</v>
      </c>
      <c r="G46" s="81">
        <v>41</v>
      </c>
      <c r="H46" s="75"/>
      <c r="I46" s="75"/>
      <c r="J46" s="76" t="s">
        <v>11</v>
      </c>
      <c r="K46" s="76" t="s">
        <v>12</v>
      </c>
      <c r="L46" s="76" t="s">
        <v>13</v>
      </c>
      <c r="M46" s="76" t="s">
        <v>14</v>
      </c>
      <c r="N46" s="76" t="s">
        <v>136</v>
      </c>
      <c r="O46" s="76" t="s">
        <v>137</v>
      </c>
      <c r="P46" s="75"/>
      <c r="Q46" s="76" t="s">
        <v>139</v>
      </c>
      <c r="R46" s="75"/>
      <c r="S46" s="76" t="s">
        <v>141</v>
      </c>
      <c r="U46" t="s">
        <v>250</v>
      </c>
      <c r="V46" s="75" t="s">
        <v>11</v>
      </c>
      <c r="W46" s="75" t="s">
        <v>136</v>
      </c>
      <c r="X46" s="75" t="s">
        <v>139</v>
      </c>
      <c r="Y46" s="75" t="s">
        <v>12</v>
      </c>
      <c r="Z46" s="75" t="s">
        <v>137</v>
      </c>
      <c r="AA46" s="75" t="s">
        <v>14</v>
      </c>
      <c r="AB46" s="75" t="s">
        <v>141</v>
      </c>
      <c r="AC46" s="82" t="s">
        <v>13</v>
      </c>
      <c r="AE46" t="s">
        <v>250</v>
      </c>
      <c r="AF46" t="str">
        <f>VLOOKUP(V46,Poulefase!$BD$76:$BE$87,2,FALSE)</f>
        <v>-</v>
      </c>
      <c r="AG46" t="str">
        <f>VLOOKUP(W46,Poulefase!$BD$76:$BE$87,2,FALSE)</f>
        <v>-</v>
      </c>
      <c r="AH46" t="str">
        <f>VLOOKUP(X46,Poulefase!$BD$76:$BE$87,2,FALSE)</f>
        <v>-</v>
      </c>
      <c r="AI46" t="str">
        <f>VLOOKUP(Y46,Poulefase!$BD$76:$BE$87,2,FALSE)</f>
        <v>-</v>
      </c>
      <c r="AJ46" t="str">
        <f>VLOOKUP(Z46,Poulefase!$BD$76:$BE$87,2,FALSE)</f>
        <v>-</v>
      </c>
      <c r="AK46" t="str">
        <f>VLOOKUP(AA46,Poulefase!$BD$76:$BE$87,2,FALSE)</f>
        <v>-</v>
      </c>
      <c r="AL46" t="str">
        <f>VLOOKUP(AB46,Poulefase!$BD$76:$BE$87,2,FALSE)</f>
        <v>-</v>
      </c>
      <c r="AM46" t="str">
        <f>VLOOKUP(AC46,Poulefase!$BD$76:$BE$87,2,FALSE)</f>
        <v>-</v>
      </c>
    </row>
    <row r="47" spans="1:39" ht="17.399999999999999" thickBot="1">
      <c r="A47" s="6" t="s">
        <v>108</v>
      </c>
      <c r="B47" s="12" t="e" vm="48">
        <v>#VALUE!</v>
      </c>
      <c r="G47" s="81">
        <v>42</v>
      </c>
      <c r="H47" s="75"/>
      <c r="I47" s="75"/>
      <c r="J47" s="76" t="s">
        <v>11</v>
      </c>
      <c r="K47" s="76" t="s">
        <v>12</v>
      </c>
      <c r="L47" s="76" t="s">
        <v>13</v>
      </c>
      <c r="M47" s="76" t="s">
        <v>14</v>
      </c>
      <c r="N47" s="76" t="s">
        <v>136</v>
      </c>
      <c r="O47" s="76" t="s">
        <v>137</v>
      </c>
      <c r="P47" s="75"/>
      <c r="Q47" s="76" t="s">
        <v>139</v>
      </c>
      <c r="R47" s="76" t="s">
        <v>140</v>
      </c>
      <c r="S47" s="75"/>
      <c r="U47" t="s">
        <v>251</v>
      </c>
      <c r="V47" s="75" t="s">
        <v>11</v>
      </c>
      <c r="W47" s="75" t="s">
        <v>136</v>
      </c>
      <c r="X47" s="75" t="s">
        <v>139</v>
      </c>
      <c r="Y47" s="75" t="s">
        <v>12</v>
      </c>
      <c r="Z47" s="75" t="s">
        <v>137</v>
      </c>
      <c r="AA47" s="75" t="s">
        <v>14</v>
      </c>
      <c r="AB47" s="75" t="s">
        <v>13</v>
      </c>
      <c r="AC47" s="82" t="s">
        <v>140</v>
      </c>
      <c r="AE47" t="s">
        <v>251</v>
      </c>
      <c r="AF47" t="str">
        <f>VLOOKUP(V47,Poulefase!$BD$76:$BE$87,2,FALSE)</f>
        <v>-</v>
      </c>
      <c r="AG47" t="str">
        <f>VLOOKUP(W47,Poulefase!$BD$76:$BE$87,2,FALSE)</f>
        <v>-</v>
      </c>
      <c r="AH47" t="str">
        <f>VLOOKUP(X47,Poulefase!$BD$76:$BE$87,2,FALSE)</f>
        <v>-</v>
      </c>
      <c r="AI47" t="str">
        <f>VLOOKUP(Y47,Poulefase!$BD$76:$BE$87,2,FALSE)</f>
        <v>-</v>
      </c>
      <c r="AJ47" t="str">
        <f>VLOOKUP(Z47,Poulefase!$BD$76:$BE$87,2,FALSE)</f>
        <v>-</v>
      </c>
      <c r="AK47" t="str">
        <f>VLOOKUP(AA47,Poulefase!$BD$76:$BE$87,2,FALSE)</f>
        <v>-</v>
      </c>
      <c r="AL47" t="str">
        <f>VLOOKUP(AB47,Poulefase!$BD$76:$BE$87,2,FALSE)</f>
        <v>-</v>
      </c>
      <c r="AM47" t="str">
        <f>VLOOKUP(AC47,Poulefase!$BD$76:$BE$87,2,FALSE)</f>
        <v>-</v>
      </c>
    </row>
    <row r="48" spans="1:39" ht="17.399999999999999" thickBot="1">
      <c r="A48" s="6" t="s">
        <v>38</v>
      </c>
      <c r="B48" s="12" t="e" vm="27">
        <v>#VALUE!</v>
      </c>
      <c r="G48" s="81">
        <v>43</v>
      </c>
      <c r="H48" s="75"/>
      <c r="I48" s="75"/>
      <c r="J48" s="76" t="s">
        <v>11</v>
      </c>
      <c r="K48" s="76" t="s">
        <v>12</v>
      </c>
      <c r="L48" s="76" t="s">
        <v>13</v>
      </c>
      <c r="M48" s="76" t="s">
        <v>14</v>
      </c>
      <c r="N48" s="76" t="s">
        <v>136</v>
      </c>
      <c r="O48" s="76" t="s">
        <v>137</v>
      </c>
      <c r="P48" s="76" t="s">
        <v>138</v>
      </c>
      <c r="Q48" s="75"/>
      <c r="R48" s="75"/>
      <c r="S48" s="76" t="s">
        <v>141</v>
      </c>
      <c r="U48" t="s">
        <v>252</v>
      </c>
      <c r="V48" s="75" t="s">
        <v>11</v>
      </c>
      <c r="W48" s="75" t="s">
        <v>136</v>
      </c>
      <c r="X48" s="75" t="s">
        <v>13</v>
      </c>
      <c r="Y48" s="75" t="s">
        <v>12</v>
      </c>
      <c r="Z48" s="75" t="s">
        <v>137</v>
      </c>
      <c r="AA48" s="75" t="s">
        <v>14</v>
      </c>
      <c r="AB48" s="75" t="s">
        <v>141</v>
      </c>
      <c r="AC48" s="82" t="s">
        <v>138</v>
      </c>
      <c r="AE48" t="s">
        <v>252</v>
      </c>
      <c r="AF48" t="str">
        <f>VLOOKUP(V48,Poulefase!$BD$76:$BE$87,2,FALSE)</f>
        <v>-</v>
      </c>
      <c r="AG48" t="str">
        <f>VLOOKUP(W48,Poulefase!$BD$76:$BE$87,2,FALSE)</f>
        <v>-</v>
      </c>
      <c r="AH48" t="str">
        <f>VLOOKUP(X48,Poulefase!$BD$76:$BE$87,2,FALSE)</f>
        <v>-</v>
      </c>
      <c r="AI48" t="str">
        <f>VLOOKUP(Y48,Poulefase!$BD$76:$BE$87,2,FALSE)</f>
        <v>-</v>
      </c>
      <c r="AJ48" t="str">
        <f>VLOOKUP(Z48,Poulefase!$BD$76:$BE$87,2,FALSE)</f>
        <v>-</v>
      </c>
      <c r="AK48" t="str">
        <f>VLOOKUP(AA48,Poulefase!$BD$76:$BE$87,2,FALSE)</f>
        <v>-</v>
      </c>
      <c r="AL48" t="str">
        <f>VLOOKUP(AB48,Poulefase!$BD$76:$BE$87,2,FALSE)</f>
        <v>-</v>
      </c>
      <c r="AM48" t="str">
        <f>VLOOKUP(AC48,Poulefase!$BD$76:$BE$87,2,FALSE)</f>
        <v>-</v>
      </c>
    </row>
    <row r="49" spans="1:39" ht="17.399999999999999" thickBot="1">
      <c r="A49" s="6" t="s">
        <v>118</v>
      </c>
      <c r="B49" s="12" t="e" vm="28">
        <v>#VALUE!</v>
      </c>
      <c r="G49" s="81">
        <v>44</v>
      </c>
      <c r="H49" s="75"/>
      <c r="I49" s="75"/>
      <c r="J49" s="76" t="s">
        <v>11</v>
      </c>
      <c r="K49" s="76" t="s">
        <v>12</v>
      </c>
      <c r="L49" s="76" t="s">
        <v>13</v>
      </c>
      <c r="M49" s="76" t="s">
        <v>14</v>
      </c>
      <c r="N49" s="76" t="s">
        <v>136</v>
      </c>
      <c r="O49" s="76" t="s">
        <v>137</v>
      </c>
      <c r="P49" s="76" t="s">
        <v>138</v>
      </c>
      <c r="Q49" s="75"/>
      <c r="R49" s="76" t="s">
        <v>140</v>
      </c>
      <c r="S49" s="75"/>
      <c r="U49" t="s">
        <v>253</v>
      </c>
      <c r="V49" s="75" t="s">
        <v>11</v>
      </c>
      <c r="W49" s="75" t="s">
        <v>136</v>
      </c>
      <c r="X49" s="75" t="s">
        <v>13</v>
      </c>
      <c r="Y49" s="75" t="s">
        <v>12</v>
      </c>
      <c r="Z49" s="75" t="s">
        <v>137</v>
      </c>
      <c r="AA49" s="75" t="s">
        <v>14</v>
      </c>
      <c r="AB49" s="75" t="s">
        <v>138</v>
      </c>
      <c r="AC49" s="82" t="s">
        <v>140</v>
      </c>
      <c r="AE49" t="s">
        <v>253</v>
      </c>
      <c r="AF49" t="str">
        <f>VLOOKUP(V49,Poulefase!$BD$76:$BE$87,2,FALSE)</f>
        <v>-</v>
      </c>
      <c r="AG49" t="str">
        <f>VLOOKUP(W49,Poulefase!$BD$76:$BE$87,2,FALSE)</f>
        <v>-</v>
      </c>
      <c r="AH49" t="str">
        <f>VLOOKUP(X49,Poulefase!$BD$76:$BE$87,2,FALSE)</f>
        <v>-</v>
      </c>
      <c r="AI49" t="str">
        <f>VLOOKUP(Y49,Poulefase!$BD$76:$BE$87,2,FALSE)</f>
        <v>-</v>
      </c>
      <c r="AJ49" t="str">
        <f>VLOOKUP(Z49,Poulefase!$BD$76:$BE$87,2,FALSE)</f>
        <v>-</v>
      </c>
      <c r="AK49" t="str">
        <f>VLOOKUP(AA49,Poulefase!$BD$76:$BE$87,2,FALSE)</f>
        <v>-</v>
      </c>
      <c r="AL49" t="str">
        <f>VLOOKUP(AB49,Poulefase!$BD$76:$BE$87,2,FALSE)</f>
        <v>-</v>
      </c>
      <c r="AM49" t="str">
        <f>VLOOKUP(AC49,Poulefase!$BD$76:$BE$87,2,FALSE)</f>
        <v>-</v>
      </c>
    </row>
    <row r="50" spans="1:39" ht="16.2" thickBot="1">
      <c r="G50" s="81">
        <v>45</v>
      </c>
      <c r="H50" s="75"/>
      <c r="I50" s="75"/>
      <c r="J50" s="76" t="s">
        <v>11</v>
      </c>
      <c r="K50" s="76" t="s">
        <v>12</v>
      </c>
      <c r="L50" s="76" t="s">
        <v>13</v>
      </c>
      <c r="M50" s="76" t="s">
        <v>14</v>
      </c>
      <c r="N50" s="76" t="s">
        <v>136</v>
      </c>
      <c r="O50" s="76" t="s">
        <v>137</v>
      </c>
      <c r="P50" s="76" t="s">
        <v>138</v>
      </c>
      <c r="Q50" s="76" t="s">
        <v>139</v>
      </c>
      <c r="R50" s="75"/>
      <c r="S50" s="75"/>
      <c r="U50" t="s">
        <v>254</v>
      </c>
      <c r="V50" s="75" t="s">
        <v>11</v>
      </c>
      <c r="W50" s="75" t="s">
        <v>136</v>
      </c>
      <c r="X50" s="75" t="s">
        <v>139</v>
      </c>
      <c r="Y50" s="75" t="s">
        <v>12</v>
      </c>
      <c r="Z50" s="75" t="s">
        <v>137</v>
      </c>
      <c r="AA50" s="75" t="s">
        <v>14</v>
      </c>
      <c r="AB50" s="75" t="s">
        <v>13</v>
      </c>
      <c r="AC50" s="82" t="s">
        <v>138</v>
      </c>
      <c r="AE50" t="s">
        <v>254</v>
      </c>
      <c r="AF50" t="str">
        <f>VLOOKUP(V50,Poulefase!$BD$76:$BE$87,2,FALSE)</f>
        <v>-</v>
      </c>
      <c r="AG50" t="str">
        <f>VLOOKUP(W50,Poulefase!$BD$76:$BE$87,2,FALSE)</f>
        <v>-</v>
      </c>
      <c r="AH50" t="str">
        <f>VLOOKUP(X50,Poulefase!$BD$76:$BE$87,2,FALSE)</f>
        <v>-</v>
      </c>
      <c r="AI50" t="str">
        <f>VLOOKUP(Y50,Poulefase!$BD$76:$BE$87,2,FALSE)</f>
        <v>-</v>
      </c>
      <c r="AJ50" t="str">
        <f>VLOOKUP(Z50,Poulefase!$BD$76:$BE$87,2,FALSE)</f>
        <v>-</v>
      </c>
      <c r="AK50" t="str">
        <f>VLOOKUP(AA50,Poulefase!$BD$76:$BE$87,2,FALSE)</f>
        <v>-</v>
      </c>
      <c r="AL50" t="str">
        <f>VLOOKUP(AB50,Poulefase!$BD$76:$BE$87,2,FALSE)</f>
        <v>-</v>
      </c>
      <c r="AM50" t="str">
        <f>VLOOKUP(AC50,Poulefase!$BD$76:$BE$87,2,FALSE)</f>
        <v>-</v>
      </c>
    </row>
    <row r="51" spans="1:39" ht="16.2" thickBot="1">
      <c r="G51" s="81">
        <v>46</v>
      </c>
      <c r="H51" s="75"/>
      <c r="I51" s="76" t="s">
        <v>10</v>
      </c>
      <c r="J51" s="75"/>
      <c r="K51" s="75"/>
      <c r="L51" s="75"/>
      <c r="M51" s="76" t="s">
        <v>14</v>
      </c>
      <c r="N51" s="76" t="s">
        <v>136</v>
      </c>
      <c r="O51" s="76" t="s">
        <v>137</v>
      </c>
      <c r="P51" s="76" t="s">
        <v>138</v>
      </c>
      <c r="Q51" s="76" t="s">
        <v>139</v>
      </c>
      <c r="R51" s="76" t="s">
        <v>140</v>
      </c>
      <c r="S51" s="76" t="s">
        <v>141</v>
      </c>
      <c r="U51" t="s">
        <v>255</v>
      </c>
      <c r="V51" s="75" t="s">
        <v>137</v>
      </c>
      <c r="W51" s="75" t="s">
        <v>139</v>
      </c>
      <c r="X51" s="75" t="s">
        <v>10</v>
      </c>
      <c r="Y51" s="75" t="s">
        <v>14</v>
      </c>
      <c r="Z51" s="75" t="s">
        <v>138</v>
      </c>
      <c r="AA51" s="75" t="s">
        <v>136</v>
      </c>
      <c r="AB51" s="75" t="s">
        <v>141</v>
      </c>
      <c r="AC51" s="82" t="s">
        <v>140</v>
      </c>
      <c r="AE51" t="s">
        <v>255</v>
      </c>
      <c r="AF51" t="str">
        <f>VLOOKUP(V51,Poulefase!$BD$76:$BE$87,2,FALSE)</f>
        <v>-</v>
      </c>
      <c r="AG51" t="str">
        <f>VLOOKUP(W51,Poulefase!$BD$76:$BE$87,2,FALSE)</f>
        <v>-</v>
      </c>
      <c r="AH51" t="str">
        <f>VLOOKUP(X51,Poulefase!$BD$76:$BE$87,2,FALSE)</f>
        <v>-</v>
      </c>
      <c r="AI51" t="str">
        <f>VLOOKUP(Y51,Poulefase!$BD$76:$BE$87,2,FALSE)</f>
        <v>-</v>
      </c>
      <c r="AJ51" t="str">
        <f>VLOOKUP(Z51,Poulefase!$BD$76:$BE$87,2,FALSE)</f>
        <v>-</v>
      </c>
      <c r="AK51" t="str">
        <f>VLOOKUP(AA51,Poulefase!$BD$76:$BE$87,2,FALSE)</f>
        <v>-</v>
      </c>
      <c r="AL51" t="str">
        <f>VLOOKUP(AB51,Poulefase!$BD$76:$BE$87,2,FALSE)</f>
        <v>-</v>
      </c>
      <c r="AM51" t="str">
        <f>VLOOKUP(AC51,Poulefase!$BD$76:$BE$87,2,FALSE)</f>
        <v>-</v>
      </c>
    </row>
    <row r="52" spans="1:39" ht="16.2" thickBot="1">
      <c r="G52" s="81">
        <v>47</v>
      </c>
      <c r="H52" s="75"/>
      <c r="I52" s="76" t="s">
        <v>10</v>
      </c>
      <c r="J52" s="75"/>
      <c r="K52" s="75"/>
      <c r="L52" s="76" t="s">
        <v>13</v>
      </c>
      <c r="M52" s="75"/>
      <c r="N52" s="76" t="s">
        <v>136</v>
      </c>
      <c r="O52" s="76" t="s">
        <v>137</v>
      </c>
      <c r="P52" s="76" t="s">
        <v>138</v>
      </c>
      <c r="Q52" s="76" t="s">
        <v>139</v>
      </c>
      <c r="R52" s="76" t="s">
        <v>140</v>
      </c>
      <c r="S52" s="76" t="s">
        <v>141</v>
      </c>
      <c r="U52" t="s">
        <v>256</v>
      </c>
      <c r="V52" s="75" t="s">
        <v>13</v>
      </c>
      <c r="W52" s="75" t="s">
        <v>139</v>
      </c>
      <c r="X52" s="75" t="s">
        <v>138</v>
      </c>
      <c r="Y52" s="75" t="s">
        <v>10</v>
      </c>
      <c r="Z52" s="75" t="s">
        <v>137</v>
      </c>
      <c r="AA52" s="75" t="s">
        <v>136</v>
      </c>
      <c r="AB52" s="75" t="s">
        <v>141</v>
      </c>
      <c r="AC52" s="82" t="s">
        <v>140</v>
      </c>
      <c r="AE52" t="s">
        <v>256</v>
      </c>
      <c r="AF52" t="str">
        <f>VLOOKUP(V52,Poulefase!$BD$76:$BE$87,2,FALSE)</f>
        <v>-</v>
      </c>
      <c r="AG52" t="str">
        <f>VLOOKUP(W52,Poulefase!$BD$76:$BE$87,2,FALSE)</f>
        <v>-</v>
      </c>
      <c r="AH52" t="str">
        <f>VLOOKUP(X52,Poulefase!$BD$76:$BE$87,2,FALSE)</f>
        <v>-</v>
      </c>
      <c r="AI52" t="str">
        <f>VLOOKUP(Y52,Poulefase!$BD$76:$BE$87,2,FALSE)</f>
        <v>-</v>
      </c>
      <c r="AJ52" t="str">
        <f>VLOOKUP(Z52,Poulefase!$BD$76:$BE$87,2,FALSE)</f>
        <v>-</v>
      </c>
      <c r="AK52" t="str">
        <f>VLOOKUP(AA52,Poulefase!$BD$76:$BE$87,2,FALSE)</f>
        <v>-</v>
      </c>
      <c r="AL52" t="str">
        <f>VLOOKUP(AB52,Poulefase!$BD$76:$BE$87,2,FALSE)</f>
        <v>-</v>
      </c>
      <c r="AM52" t="str">
        <f>VLOOKUP(AC52,Poulefase!$BD$76:$BE$87,2,FALSE)</f>
        <v>-</v>
      </c>
    </row>
    <row r="53" spans="1:39" ht="16.2" thickBot="1">
      <c r="G53" s="81">
        <v>48</v>
      </c>
      <c r="H53" s="75"/>
      <c r="I53" s="76" t="s">
        <v>10</v>
      </c>
      <c r="J53" s="75"/>
      <c r="K53" s="75"/>
      <c r="L53" s="76" t="s">
        <v>13</v>
      </c>
      <c r="M53" s="76" t="s">
        <v>14</v>
      </c>
      <c r="N53" s="75"/>
      <c r="O53" s="76" t="s">
        <v>137</v>
      </c>
      <c r="P53" s="76" t="s">
        <v>138</v>
      </c>
      <c r="Q53" s="76" t="s">
        <v>139</v>
      </c>
      <c r="R53" s="76" t="s">
        <v>140</v>
      </c>
      <c r="S53" s="76" t="s">
        <v>141</v>
      </c>
      <c r="U53" t="s">
        <v>257</v>
      </c>
      <c r="V53" s="75" t="s">
        <v>13</v>
      </c>
      <c r="W53" s="75" t="s">
        <v>139</v>
      </c>
      <c r="X53" s="75" t="s">
        <v>10</v>
      </c>
      <c r="Y53" s="75" t="s">
        <v>14</v>
      </c>
      <c r="Z53" s="75" t="s">
        <v>138</v>
      </c>
      <c r="AA53" s="75" t="s">
        <v>137</v>
      </c>
      <c r="AB53" s="75" t="s">
        <v>141</v>
      </c>
      <c r="AC53" s="82" t="s">
        <v>140</v>
      </c>
      <c r="AE53" t="s">
        <v>257</v>
      </c>
      <c r="AF53" t="str">
        <f>VLOOKUP(V53,Poulefase!$BD$76:$BE$87,2,FALSE)</f>
        <v>-</v>
      </c>
      <c r="AG53" t="str">
        <f>VLOOKUP(W53,Poulefase!$BD$76:$BE$87,2,FALSE)</f>
        <v>-</v>
      </c>
      <c r="AH53" t="str">
        <f>VLOOKUP(X53,Poulefase!$BD$76:$BE$87,2,FALSE)</f>
        <v>-</v>
      </c>
      <c r="AI53" t="str">
        <f>VLOOKUP(Y53,Poulefase!$BD$76:$BE$87,2,FALSE)</f>
        <v>-</v>
      </c>
      <c r="AJ53" t="str">
        <f>VLOOKUP(Z53,Poulefase!$BD$76:$BE$87,2,FALSE)</f>
        <v>-</v>
      </c>
      <c r="AK53" t="str">
        <f>VLOOKUP(AA53,Poulefase!$BD$76:$BE$87,2,FALSE)</f>
        <v>-</v>
      </c>
      <c r="AL53" t="str">
        <f>VLOOKUP(AB53,Poulefase!$BD$76:$BE$87,2,FALSE)</f>
        <v>-</v>
      </c>
      <c r="AM53" t="str">
        <f>VLOOKUP(AC53,Poulefase!$BD$76:$BE$87,2,FALSE)</f>
        <v>-</v>
      </c>
    </row>
    <row r="54" spans="1:39" ht="16.2" thickBot="1">
      <c r="G54" s="81">
        <v>49</v>
      </c>
      <c r="H54" s="75"/>
      <c r="I54" s="76" t="s">
        <v>10</v>
      </c>
      <c r="J54" s="75"/>
      <c r="K54" s="75"/>
      <c r="L54" s="76" t="s">
        <v>13</v>
      </c>
      <c r="M54" s="76" t="s">
        <v>14</v>
      </c>
      <c r="N54" s="76" t="s">
        <v>136</v>
      </c>
      <c r="O54" s="75"/>
      <c r="P54" s="76" t="s">
        <v>138</v>
      </c>
      <c r="Q54" s="76" t="s">
        <v>139</v>
      </c>
      <c r="R54" s="76" t="s">
        <v>140</v>
      </c>
      <c r="S54" s="76" t="s">
        <v>141</v>
      </c>
      <c r="U54" t="s">
        <v>258</v>
      </c>
      <c r="V54" s="75" t="s">
        <v>13</v>
      </c>
      <c r="W54" s="75" t="s">
        <v>139</v>
      </c>
      <c r="X54" s="75" t="s">
        <v>10</v>
      </c>
      <c r="Y54" s="75" t="s">
        <v>14</v>
      </c>
      <c r="Z54" s="75" t="s">
        <v>138</v>
      </c>
      <c r="AA54" s="75" t="s">
        <v>136</v>
      </c>
      <c r="AB54" s="75" t="s">
        <v>141</v>
      </c>
      <c r="AC54" s="82" t="s">
        <v>140</v>
      </c>
      <c r="AE54" t="s">
        <v>258</v>
      </c>
      <c r="AF54" t="str">
        <f>VLOOKUP(V54,Poulefase!$BD$76:$BE$87,2,FALSE)</f>
        <v>-</v>
      </c>
      <c r="AG54" t="str">
        <f>VLOOKUP(W54,Poulefase!$BD$76:$BE$87,2,FALSE)</f>
        <v>-</v>
      </c>
      <c r="AH54" t="str">
        <f>VLOOKUP(X54,Poulefase!$BD$76:$BE$87,2,FALSE)</f>
        <v>-</v>
      </c>
      <c r="AI54" t="str">
        <f>VLOOKUP(Y54,Poulefase!$BD$76:$BE$87,2,FALSE)</f>
        <v>-</v>
      </c>
      <c r="AJ54" t="str">
        <f>VLOOKUP(Z54,Poulefase!$BD$76:$BE$87,2,FALSE)</f>
        <v>-</v>
      </c>
      <c r="AK54" t="str">
        <f>VLOOKUP(AA54,Poulefase!$BD$76:$BE$87,2,FALSE)</f>
        <v>-</v>
      </c>
      <c r="AL54" t="str">
        <f>VLOOKUP(AB54,Poulefase!$BD$76:$BE$87,2,FALSE)</f>
        <v>-</v>
      </c>
      <c r="AM54" t="str">
        <f>VLOOKUP(AC54,Poulefase!$BD$76:$BE$87,2,FALSE)</f>
        <v>-</v>
      </c>
    </row>
    <row r="55" spans="1:39" ht="16.2" thickBot="1">
      <c r="G55" s="81">
        <v>50</v>
      </c>
      <c r="H55" s="75"/>
      <c r="I55" s="76" t="s">
        <v>10</v>
      </c>
      <c r="J55" s="75"/>
      <c r="K55" s="75"/>
      <c r="L55" s="76" t="s">
        <v>13</v>
      </c>
      <c r="M55" s="76" t="s">
        <v>14</v>
      </c>
      <c r="N55" s="76" t="s">
        <v>136</v>
      </c>
      <c r="O55" s="76" t="s">
        <v>137</v>
      </c>
      <c r="P55" s="75"/>
      <c r="Q55" s="76" t="s">
        <v>139</v>
      </c>
      <c r="R55" s="76" t="s">
        <v>140</v>
      </c>
      <c r="S55" s="76" t="s">
        <v>141</v>
      </c>
      <c r="U55" t="s">
        <v>259</v>
      </c>
      <c r="V55" s="75" t="s">
        <v>13</v>
      </c>
      <c r="W55" s="75" t="s">
        <v>139</v>
      </c>
      <c r="X55" s="75" t="s">
        <v>10</v>
      </c>
      <c r="Y55" s="75" t="s">
        <v>14</v>
      </c>
      <c r="Z55" s="75" t="s">
        <v>137</v>
      </c>
      <c r="AA55" s="75" t="s">
        <v>136</v>
      </c>
      <c r="AB55" s="75" t="s">
        <v>141</v>
      </c>
      <c r="AC55" s="82" t="s">
        <v>140</v>
      </c>
      <c r="AE55" t="s">
        <v>259</v>
      </c>
      <c r="AF55" t="str">
        <f>VLOOKUP(V55,Poulefase!$BD$76:$BE$87,2,FALSE)</f>
        <v>-</v>
      </c>
      <c r="AG55" t="str">
        <f>VLOOKUP(W55,Poulefase!$BD$76:$BE$87,2,FALSE)</f>
        <v>-</v>
      </c>
      <c r="AH55" t="str">
        <f>VLOOKUP(X55,Poulefase!$BD$76:$BE$87,2,FALSE)</f>
        <v>-</v>
      </c>
      <c r="AI55" t="str">
        <f>VLOOKUP(Y55,Poulefase!$BD$76:$BE$87,2,FALSE)</f>
        <v>-</v>
      </c>
      <c r="AJ55" t="str">
        <f>VLOOKUP(Z55,Poulefase!$BD$76:$BE$87,2,FALSE)</f>
        <v>-</v>
      </c>
      <c r="AK55" t="str">
        <f>VLOOKUP(AA55,Poulefase!$BD$76:$BE$87,2,FALSE)</f>
        <v>-</v>
      </c>
      <c r="AL55" t="str">
        <f>VLOOKUP(AB55,Poulefase!$BD$76:$BE$87,2,FALSE)</f>
        <v>-</v>
      </c>
      <c r="AM55" t="str">
        <f>VLOOKUP(AC55,Poulefase!$BD$76:$BE$87,2,FALSE)</f>
        <v>-</v>
      </c>
    </row>
    <row r="56" spans="1:39" ht="16.2" thickBot="1">
      <c r="G56" s="81">
        <v>51</v>
      </c>
      <c r="H56" s="75"/>
      <c r="I56" s="76" t="s">
        <v>10</v>
      </c>
      <c r="J56" s="75"/>
      <c r="K56" s="75"/>
      <c r="L56" s="76" t="s">
        <v>13</v>
      </c>
      <c r="M56" s="76" t="s">
        <v>14</v>
      </c>
      <c r="N56" s="76" t="s">
        <v>136</v>
      </c>
      <c r="O56" s="76" t="s">
        <v>137</v>
      </c>
      <c r="P56" s="76" t="s">
        <v>138</v>
      </c>
      <c r="Q56" s="75"/>
      <c r="R56" s="76" t="s">
        <v>140</v>
      </c>
      <c r="S56" s="76" t="s">
        <v>141</v>
      </c>
      <c r="U56" t="s">
        <v>260</v>
      </c>
      <c r="V56" s="75" t="s">
        <v>13</v>
      </c>
      <c r="W56" s="75" t="s">
        <v>136</v>
      </c>
      <c r="X56" s="75" t="s">
        <v>10</v>
      </c>
      <c r="Y56" s="75" t="s">
        <v>14</v>
      </c>
      <c r="Z56" s="75" t="s">
        <v>138</v>
      </c>
      <c r="AA56" s="75" t="s">
        <v>137</v>
      </c>
      <c r="AB56" s="75" t="s">
        <v>141</v>
      </c>
      <c r="AC56" s="82" t="s">
        <v>140</v>
      </c>
      <c r="AE56" t="s">
        <v>260</v>
      </c>
      <c r="AF56" t="str">
        <f>VLOOKUP(V56,Poulefase!$BD$76:$BE$87,2,FALSE)</f>
        <v>-</v>
      </c>
      <c r="AG56" t="str">
        <f>VLOOKUP(W56,Poulefase!$BD$76:$BE$87,2,FALSE)</f>
        <v>-</v>
      </c>
      <c r="AH56" t="str">
        <f>VLOOKUP(X56,Poulefase!$BD$76:$BE$87,2,FALSE)</f>
        <v>-</v>
      </c>
      <c r="AI56" t="str">
        <f>VLOOKUP(Y56,Poulefase!$BD$76:$BE$87,2,FALSE)</f>
        <v>-</v>
      </c>
      <c r="AJ56" t="str">
        <f>VLOOKUP(Z56,Poulefase!$BD$76:$BE$87,2,FALSE)</f>
        <v>-</v>
      </c>
      <c r="AK56" t="str">
        <f>VLOOKUP(AA56,Poulefase!$BD$76:$BE$87,2,FALSE)</f>
        <v>-</v>
      </c>
      <c r="AL56" t="str">
        <f>VLOOKUP(AB56,Poulefase!$BD$76:$BE$87,2,FALSE)</f>
        <v>-</v>
      </c>
      <c r="AM56" t="str">
        <f>VLOOKUP(AC56,Poulefase!$BD$76:$BE$87,2,FALSE)</f>
        <v>-</v>
      </c>
    </row>
    <row r="57" spans="1:39" ht="16.2" thickBot="1">
      <c r="G57" s="81">
        <v>52</v>
      </c>
      <c r="H57" s="75"/>
      <c r="I57" s="76" t="s">
        <v>10</v>
      </c>
      <c r="J57" s="75"/>
      <c r="K57" s="75"/>
      <c r="L57" s="76" t="s">
        <v>13</v>
      </c>
      <c r="M57" s="76" t="s">
        <v>14</v>
      </c>
      <c r="N57" s="76" t="s">
        <v>136</v>
      </c>
      <c r="O57" s="76" t="s">
        <v>137</v>
      </c>
      <c r="P57" s="76" t="s">
        <v>138</v>
      </c>
      <c r="Q57" s="76" t="s">
        <v>139</v>
      </c>
      <c r="R57" s="75"/>
      <c r="S57" s="76" t="s">
        <v>141</v>
      </c>
      <c r="U57" t="s">
        <v>261</v>
      </c>
      <c r="V57" s="75" t="s">
        <v>13</v>
      </c>
      <c r="W57" s="75" t="s">
        <v>139</v>
      </c>
      <c r="X57" s="75" t="s">
        <v>10</v>
      </c>
      <c r="Y57" s="75" t="s">
        <v>14</v>
      </c>
      <c r="Z57" s="75" t="s">
        <v>137</v>
      </c>
      <c r="AA57" s="75" t="s">
        <v>136</v>
      </c>
      <c r="AB57" s="75" t="s">
        <v>141</v>
      </c>
      <c r="AC57" s="82" t="s">
        <v>138</v>
      </c>
      <c r="AE57" t="s">
        <v>261</v>
      </c>
      <c r="AF57" t="str">
        <f>VLOOKUP(V57,Poulefase!$BD$76:$BE$87,2,FALSE)</f>
        <v>-</v>
      </c>
      <c r="AG57" t="str">
        <f>VLOOKUP(W57,Poulefase!$BD$76:$BE$87,2,FALSE)</f>
        <v>-</v>
      </c>
      <c r="AH57" t="str">
        <f>VLOOKUP(X57,Poulefase!$BD$76:$BE$87,2,FALSE)</f>
        <v>-</v>
      </c>
      <c r="AI57" t="str">
        <f>VLOOKUP(Y57,Poulefase!$BD$76:$BE$87,2,FALSE)</f>
        <v>-</v>
      </c>
      <c r="AJ57" t="str">
        <f>VLOOKUP(Z57,Poulefase!$BD$76:$BE$87,2,FALSE)</f>
        <v>-</v>
      </c>
      <c r="AK57" t="str">
        <f>VLOOKUP(AA57,Poulefase!$BD$76:$BE$87,2,FALSE)</f>
        <v>-</v>
      </c>
      <c r="AL57" t="str">
        <f>VLOOKUP(AB57,Poulefase!$BD$76:$BE$87,2,FALSE)</f>
        <v>-</v>
      </c>
      <c r="AM57" t="str">
        <f>VLOOKUP(AC57,Poulefase!$BD$76:$BE$87,2,FALSE)</f>
        <v>-</v>
      </c>
    </row>
    <row r="58" spans="1:39" ht="16.2" thickBot="1">
      <c r="G58" s="81">
        <v>53</v>
      </c>
      <c r="H58" s="75"/>
      <c r="I58" s="76" t="s">
        <v>10</v>
      </c>
      <c r="J58" s="75"/>
      <c r="K58" s="75"/>
      <c r="L58" s="76" t="s">
        <v>13</v>
      </c>
      <c r="M58" s="76" t="s">
        <v>14</v>
      </c>
      <c r="N58" s="76" t="s">
        <v>136</v>
      </c>
      <c r="O58" s="76" t="s">
        <v>137</v>
      </c>
      <c r="P58" s="76" t="s">
        <v>138</v>
      </c>
      <c r="Q58" s="76" t="s">
        <v>139</v>
      </c>
      <c r="R58" s="76" t="s">
        <v>140</v>
      </c>
      <c r="S58" s="75"/>
      <c r="U58" t="s">
        <v>262</v>
      </c>
      <c r="V58" s="75" t="s">
        <v>13</v>
      </c>
      <c r="W58" s="75" t="s">
        <v>139</v>
      </c>
      <c r="X58" s="75" t="s">
        <v>10</v>
      </c>
      <c r="Y58" s="75" t="s">
        <v>14</v>
      </c>
      <c r="Z58" s="75" t="s">
        <v>137</v>
      </c>
      <c r="AA58" s="75" t="s">
        <v>136</v>
      </c>
      <c r="AB58" s="75" t="s">
        <v>138</v>
      </c>
      <c r="AC58" s="82" t="s">
        <v>140</v>
      </c>
      <c r="AE58" t="s">
        <v>262</v>
      </c>
      <c r="AF58" t="str">
        <f>VLOOKUP(V58,Poulefase!$BD$76:$BE$87,2,FALSE)</f>
        <v>-</v>
      </c>
      <c r="AG58" t="str">
        <f>VLOOKUP(W58,Poulefase!$BD$76:$BE$87,2,FALSE)</f>
        <v>-</v>
      </c>
      <c r="AH58" t="str">
        <f>VLOOKUP(X58,Poulefase!$BD$76:$BE$87,2,FALSE)</f>
        <v>-</v>
      </c>
      <c r="AI58" t="str">
        <f>VLOOKUP(Y58,Poulefase!$BD$76:$BE$87,2,FALSE)</f>
        <v>-</v>
      </c>
      <c r="AJ58" t="str">
        <f>VLOOKUP(Z58,Poulefase!$BD$76:$BE$87,2,FALSE)</f>
        <v>-</v>
      </c>
      <c r="AK58" t="str">
        <f>VLOOKUP(AA58,Poulefase!$BD$76:$BE$87,2,FALSE)</f>
        <v>-</v>
      </c>
      <c r="AL58" t="str">
        <f>VLOOKUP(AB58,Poulefase!$BD$76:$BE$87,2,FALSE)</f>
        <v>-</v>
      </c>
      <c r="AM58" t="str">
        <f>VLOOKUP(AC58,Poulefase!$BD$76:$BE$87,2,FALSE)</f>
        <v>-</v>
      </c>
    </row>
    <row r="59" spans="1:39" ht="16.2" thickBot="1">
      <c r="G59" s="81">
        <v>54</v>
      </c>
      <c r="H59" s="75"/>
      <c r="I59" s="76" t="s">
        <v>10</v>
      </c>
      <c r="J59" s="75"/>
      <c r="K59" s="76" t="s">
        <v>12</v>
      </c>
      <c r="L59" s="75"/>
      <c r="M59" s="75"/>
      <c r="N59" s="76" t="s">
        <v>136</v>
      </c>
      <c r="O59" s="76" t="s">
        <v>137</v>
      </c>
      <c r="P59" s="76" t="s">
        <v>138</v>
      </c>
      <c r="Q59" s="76" t="s">
        <v>139</v>
      </c>
      <c r="R59" s="76" t="s">
        <v>140</v>
      </c>
      <c r="S59" s="76" t="s">
        <v>141</v>
      </c>
      <c r="U59" t="s">
        <v>263</v>
      </c>
      <c r="V59" s="75" t="s">
        <v>137</v>
      </c>
      <c r="W59" s="75" t="s">
        <v>139</v>
      </c>
      <c r="X59" s="75" t="s">
        <v>10</v>
      </c>
      <c r="Y59" s="75" t="s">
        <v>12</v>
      </c>
      <c r="Z59" s="75" t="s">
        <v>138</v>
      </c>
      <c r="AA59" s="75" t="s">
        <v>136</v>
      </c>
      <c r="AB59" s="75" t="s">
        <v>141</v>
      </c>
      <c r="AC59" s="82" t="s">
        <v>140</v>
      </c>
      <c r="AE59" t="s">
        <v>263</v>
      </c>
      <c r="AF59" t="str">
        <f>VLOOKUP(V59,Poulefase!$BD$76:$BE$87,2,FALSE)</f>
        <v>-</v>
      </c>
      <c r="AG59" t="str">
        <f>VLOOKUP(W59,Poulefase!$BD$76:$BE$87,2,FALSE)</f>
        <v>-</v>
      </c>
      <c r="AH59" t="str">
        <f>VLOOKUP(X59,Poulefase!$BD$76:$BE$87,2,FALSE)</f>
        <v>-</v>
      </c>
      <c r="AI59" t="str">
        <f>VLOOKUP(Y59,Poulefase!$BD$76:$BE$87,2,FALSE)</f>
        <v>-</v>
      </c>
      <c r="AJ59" t="str">
        <f>VLOOKUP(Z59,Poulefase!$BD$76:$BE$87,2,FALSE)</f>
        <v>-</v>
      </c>
      <c r="AK59" t="str">
        <f>VLOOKUP(AA59,Poulefase!$BD$76:$BE$87,2,FALSE)</f>
        <v>-</v>
      </c>
      <c r="AL59" t="str">
        <f>VLOOKUP(AB59,Poulefase!$BD$76:$BE$87,2,FALSE)</f>
        <v>-</v>
      </c>
      <c r="AM59" t="str">
        <f>VLOOKUP(AC59,Poulefase!$BD$76:$BE$87,2,FALSE)</f>
        <v>-</v>
      </c>
    </row>
    <row r="60" spans="1:39" ht="16.2" thickBot="1">
      <c r="G60" s="81">
        <v>55</v>
      </c>
      <c r="H60" s="75"/>
      <c r="I60" s="76" t="s">
        <v>10</v>
      </c>
      <c r="J60" s="75"/>
      <c r="K60" s="76" t="s">
        <v>12</v>
      </c>
      <c r="L60" s="75"/>
      <c r="M60" s="76" t="s">
        <v>14</v>
      </c>
      <c r="N60" s="75"/>
      <c r="O60" s="76" t="s">
        <v>137</v>
      </c>
      <c r="P60" s="76" t="s">
        <v>138</v>
      </c>
      <c r="Q60" s="76" t="s">
        <v>139</v>
      </c>
      <c r="R60" s="76" t="s">
        <v>140</v>
      </c>
      <c r="S60" s="76" t="s">
        <v>141</v>
      </c>
      <c r="U60" t="s">
        <v>264</v>
      </c>
      <c r="V60" s="75" t="s">
        <v>137</v>
      </c>
      <c r="W60" s="75" t="s">
        <v>139</v>
      </c>
      <c r="X60" s="75" t="s">
        <v>10</v>
      </c>
      <c r="Y60" s="75" t="s">
        <v>12</v>
      </c>
      <c r="Z60" s="75" t="s">
        <v>138</v>
      </c>
      <c r="AA60" s="75" t="s">
        <v>14</v>
      </c>
      <c r="AB60" s="75" t="s">
        <v>141</v>
      </c>
      <c r="AC60" s="82" t="s">
        <v>140</v>
      </c>
      <c r="AE60" t="s">
        <v>264</v>
      </c>
      <c r="AF60" t="str">
        <f>VLOOKUP(V60,Poulefase!$BD$76:$BE$87,2,FALSE)</f>
        <v>-</v>
      </c>
      <c r="AG60" t="str">
        <f>VLOOKUP(W60,Poulefase!$BD$76:$BE$87,2,FALSE)</f>
        <v>-</v>
      </c>
      <c r="AH60" t="str">
        <f>VLOOKUP(X60,Poulefase!$BD$76:$BE$87,2,FALSE)</f>
        <v>-</v>
      </c>
      <c r="AI60" t="str">
        <f>VLOOKUP(Y60,Poulefase!$BD$76:$BE$87,2,FALSE)</f>
        <v>-</v>
      </c>
      <c r="AJ60" t="str">
        <f>VLOOKUP(Z60,Poulefase!$BD$76:$BE$87,2,FALSE)</f>
        <v>-</v>
      </c>
      <c r="AK60" t="str">
        <f>VLOOKUP(AA60,Poulefase!$BD$76:$BE$87,2,FALSE)</f>
        <v>-</v>
      </c>
      <c r="AL60" t="str">
        <f>VLOOKUP(AB60,Poulefase!$BD$76:$BE$87,2,FALSE)</f>
        <v>-</v>
      </c>
      <c r="AM60" t="str">
        <f>VLOOKUP(AC60,Poulefase!$BD$76:$BE$87,2,FALSE)</f>
        <v>-</v>
      </c>
    </row>
    <row r="61" spans="1:39" ht="16.2" thickBot="1">
      <c r="G61" s="81">
        <v>56</v>
      </c>
      <c r="H61" s="75"/>
      <c r="I61" s="76" t="s">
        <v>10</v>
      </c>
      <c r="J61" s="75"/>
      <c r="K61" s="76" t="s">
        <v>12</v>
      </c>
      <c r="L61" s="75"/>
      <c r="M61" s="76" t="s">
        <v>14</v>
      </c>
      <c r="N61" s="76" t="s">
        <v>136</v>
      </c>
      <c r="O61" s="75"/>
      <c r="P61" s="76" t="s">
        <v>138</v>
      </c>
      <c r="Q61" s="76" t="s">
        <v>139</v>
      </c>
      <c r="R61" s="76" t="s">
        <v>140</v>
      </c>
      <c r="S61" s="76" t="s">
        <v>141</v>
      </c>
      <c r="U61" t="s">
        <v>265</v>
      </c>
      <c r="V61" s="75" t="s">
        <v>138</v>
      </c>
      <c r="W61" s="75" t="s">
        <v>136</v>
      </c>
      <c r="X61" s="75" t="s">
        <v>10</v>
      </c>
      <c r="Y61" s="75" t="s">
        <v>12</v>
      </c>
      <c r="Z61" s="75" t="s">
        <v>139</v>
      </c>
      <c r="AA61" s="75" t="s">
        <v>14</v>
      </c>
      <c r="AB61" s="75" t="s">
        <v>141</v>
      </c>
      <c r="AC61" s="82" t="s">
        <v>140</v>
      </c>
      <c r="AE61" t="s">
        <v>265</v>
      </c>
      <c r="AF61" t="str">
        <f>VLOOKUP(V61,Poulefase!$BD$76:$BE$87,2,FALSE)</f>
        <v>-</v>
      </c>
      <c r="AG61" t="str">
        <f>VLOOKUP(W61,Poulefase!$BD$76:$BE$87,2,FALSE)</f>
        <v>-</v>
      </c>
      <c r="AH61" t="str">
        <f>VLOOKUP(X61,Poulefase!$BD$76:$BE$87,2,FALSE)</f>
        <v>-</v>
      </c>
      <c r="AI61" t="str">
        <f>VLOOKUP(Y61,Poulefase!$BD$76:$BE$87,2,FALSE)</f>
        <v>-</v>
      </c>
      <c r="AJ61" t="str">
        <f>VLOOKUP(Z61,Poulefase!$BD$76:$BE$87,2,FALSE)</f>
        <v>-</v>
      </c>
      <c r="AK61" t="str">
        <f>VLOOKUP(AA61,Poulefase!$BD$76:$BE$87,2,FALSE)</f>
        <v>-</v>
      </c>
      <c r="AL61" t="str">
        <f>VLOOKUP(AB61,Poulefase!$BD$76:$BE$87,2,FALSE)</f>
        <v>-</v>
      </c>
      <c r="AM61" t="str">
        <f>VLOOKUP(AC61,Poulefase!$BD$76:$BE$87,2,FALSE)</f>
        <v>-</v>
      </c>
    </row>
    <row r="62" spans="1:39" ht="16.2" thickBot="1">
      <c r="G62" s="81">
        <v>57</v>
      </c>
      <c r="H62" s="75"/>
      <c r="I62" s="76" t="s">
        <v>10</v>
      </c>
      <c r="J62" s="75"/>
      <c r="K62" s="76" t="s">
        <v>12</v>
      </c>
      <c r="L62" s="75"/>
      <c r="M62" s="76" t="s">
        <v>14</v>
      </c>
      <c r="N62" s="76" t="s">
        <v>136</v>
      </c>
      <c r="O62" s="76" t="s">
        <v>137</v>
      </c>
      <c r="P62" s="75"/>
      <c r="Q62" s="76" t="s">
        <v>139</v>
      </c>
      <c r="R62" s="76" t="s">
        <v>140</v>
      </c>
      <c r="S62" s="76" t="s">
        <v>141</v>
      </c>
      <c r="U62" t="s">
        <v>266</v>
      </c>
      <c r="V62" s="75" t="s">
        <v>137</v>
      </c>
      <c r="W62" s="75" t="s">
        <v>136</v>
      </c>
      <c r="X62" s="75" t="s">
        <v>10</v>
      </c>
      <c r="Y62" s="75" t="s">
        <v>12</v>
      </c>
      <c r="Z62" s="75" t="s">
        <v>139</v>
      </c>
      <c r="AA62" s="75" t="s">
        <v>14</v>
      </c>
      <c r="AB62" s="75" t="s">
        <v>141</v>
      </c>
      <c r="AC62" s="82" t="s">
        <v>140</v>
      </c>
      <c r="AE62" t="s">
        <v>266</v>
      </c>
      <c r="AF62" t="str">
        <f>VLOOKUP(V62,Poulefase!$BD$76:$BE$87,2,FALSE)</f>
        <v>-</v>
      </c>
      <c r="AG62" t="str">
        <f>VLOOKUP(W62,Poulefase!$BD$76:$BE$87,2,FALSE)</f>
        <v>-</v>
      </c>
      <c r="AH62" t="str">
        <f>VLOOKUP(X62,Poulefase!$BD$76:$BE$87,2,FALSE)</f>
        <v>-</v>
      </c>
      <c r="AI62" t="str">
        <f>VLOOKUP(Y62,Poulefase!$BD$76:$BE$87,2,FALSE)</f>
        <v>-</v>
      </c>
      <c r="AJ62" t="str">
        <f>VLOOKUP(Z62,Poulefase!$BD$76:$BE$87,2,FALSE)</f>
        <v>-</v>
      </c>
      <c r="AK62" t="str">
        <f>VLOOKUP(AA62,Poulefase!$BD$76:$BE$87,2,FALSE)</f>
        <v>-</v>
      </c>
      <c r="AL62" t="str">
        <f>VLOOKUP(AB62,Poulefase!$BD$76:$BE$87,2,FALSE)</f>
        <v>-</v>
      </c>
      <c r="AM62" t="str">
        <f>VLOOKUP(AC62,Poulefase!$BD$76:$BE$87,2,FALSE)</f>
        <v>-</v>
      </c>
    </row>
    <row r="63" spans="1:39" ht="16.2" thickBot="1">
      <c r="G63" s="81">
        <v>58</v>
      </c>
      <c r="H63" s="75"/>
      <c r="I63" s="76" t="s">
        <v>10</v>
      </c>
      <c r="J63" s="75"/>
      <c r="K63" s="76" t="s">
        <v>12</v>
      </c>
      <c r="L63" s="75"/>
      <c r="M63" s="76" t="s">
        <v>14</v>
      </c>
      <c r="N63" s="76" t="s">
        <v>136</v>
      </c>
      <c r="O63" s="76" t="s">
        <v>137</v>
      </c>
      <c r="P63" s="76" t="s">
        <v>138</v>
      </c>
      <c r="Q63" s="75"/>
      <c r="R63" s="76" t="s">
        <v>140</v>
      </c>
      <c r="S63" s="76" t="s">
        <v>141</v>
      </c>
      <c r="U63" t="s">
        <v>267</v>
      </c>
      <c r="V63" s="75" t="s">
        <v>137</v>
      </c>
      <c r="W63" s="75" t="s">
        <v>136</v>
      </c>
      <c r="X63" s="75" t="s">
        <v>10</v>
      </c>
      <c r="Y63" s="75" t="s">
        <v>12</v>
      </c>
      <c r="Z63" s="75" t="s">
        <v>138</v>
      </c>
      <c r="AA63" s="75" t="s">
        <v>14</v>
      </c>
      <c r="AB63" s="75" t="s">
        <v>141</v>
      </c>
      <c r="AC63" s="82" t="s">
        <v>140</v>
      </c>
      <c r="AE63" t="s">
        <v>267</v>
      </c>
      <c r="AF63" t="str">
        <f>VLOOKUP(V63,Poulefase!$BD$76:$BE$87,2,FALSE)</f>
        <v>-</v>
      </c>
      <c r="AG63" t="str">
        <f>VLOOKUP(W63,Poulefase!$BD$76:$BE$87,2,FALSE)</f>
        <v>-</v>
      </c>
      <c r="AH63" t="str">
        <f>VLOOKUP(X63,Poulefase!$BD$76:$BE$87,2,FALSE)</f>
        <v>-</v>
      </c>
      <c r="AI63" t="str">
        <f>VLOOKUP(Y63,Poulefase!$BD$76:$BE$87,2,FALSE)</f>
        <v>-</v>
      </c>
      <c r="AJ63" t="str">
        <f>VLOOKUP(Z63,Poulefase!$BD$76:$BE$87,2,FALSE)</f>
        <v>-</v>
      </c>
      <c r="AK63" t="str">
        <f>VLOOKUP(AA63,Poulefase!$BD$76:$BE$87,2,FALSE)</f>
        <v>-</v>
      </c>
      <c r="AL63" t="str">
        <f>VLOOKUP(AB63,Poulefase!$BD$76:$BE$87,2,FALSE)</f>
        <v>-</v>
      </c>
      <c r="AM63" t="str">
        <f>VLOOKUP(AC63,Poulefase!$BD$76:$BE$87,2,FALSE)</f>
        <v>-</v>
      </c>
    </row>
    <row r="64" spans="1:39" ht="16.2" thickBot="1">
      <c r="G64" s="81">
        <v>59</v>
      </c>
      <c r="H64" s="75"/>
      <c r="I64" s="76" t="s">
        <v>10</v>
      </c>
      <c r="J64" s="75"/>
      <c r="K64" s="76" t="s">
        <v>12</v>
      </c>
      <c r="L64" s="75"/>
      <c r="M64" s="76" t="s">
        <v>14</v>
      </c>
      <c r="N64" s="76" t="s">
        <v>136</v>
      </c>
      <c r="O64" s="76" t="s">
        <v>137</v>
      </c>
      <c r="P64" s="76" t="s">
        <v>138</v>
      </c>
      <c r="Q64" s="76" t="s">
        <v>139</v>
      </c>
      <c r="R64" s="75"/>
      <c r="S64" s="76" t="s">
        <v>141</v>
      </c>
      <c r="U64" t="s">
        <v>268</v>
      </c>
      <c r="V64" s="75" t="s">
        <v>137</v>
      </c>
      <c r="W64" s="75" t="s">
        <v>136</v>
      </c>
      <c r="X64" s="75" t="s">
        <v>10</v>
      </c>
      <c r="Y64" s="75" t="s">
        <v>12</v>
      </c>
      <c r="Z64" s="75" t="s">
        <v>139</v>
      </c>
      <c r="AA64" s="75" t="s">
        <v>14</v>
      </c>
      <c r="AB64" s="75" t="s">
        <v>141</v>
      </c>
      <c r="AC64" s="82" t="s">
        <v>138</v>
      </c>
      <c r="AE64" t="s">
        <v>268</v>
      </c>
      <c r="AF64" t="str">
        <f>VLOOKUP(V64,Poulefase!$BD$76:$BE$87,2,FALSE)</f>
        <v>-</v>
      </c>
      <c r="AG64" t="str">
        <f>VLOOKUP(W64,Poulefase!$BD$76:$BE$87,2,FALSE)</f>
        <v>-</v>
      </c>
      <c r="AH64" t="str">
        <f>VLOOKUP(X64,Poulefase!$BD$76:$BE$87,2,FALSE)</f>
        <v>-</v>
      </c>
      <c r="AI64" t="str">
        <f>VLOOKUP(Y64,Poulefase!$BD$76:$BE$87,2,FALSE)</f>
        <v>-</v>
      </c>
      <c r="AJ64" t="str">
        <f>VLOOKUP(Z64,Poulefase!$BD$76:$BE$87,2,FALSE)</f>
        <v>-</v>
      </c>
      <c r="AK64" t="str">
        <f>VLOOKUP(AA64,Poulefase!$BD$76:$BE$87,2,FALSE)</f>
        <v>-</v>
      </c>
      <c r="AL64" t="str">
        <f>VLOOKUP(AB64,Poulefase!$BD$76:$BE$87,2,FALSE)</f>
        <v>-</v>
      </c>
      <c r="AM64" t="str">
        <f>VLOOKUP(AC64,Poulefase!$BD$76:$BE$87,2,FALSE)</f>
        <v>-</v>
      </c>
    </row>
    <row r="65" spans="7:39" ht="16.2" thickBot="1">
      <c r="G65" s="81">
        <v>60</v>
      </c>
      <c r="H65" s="75"/>
      <c r="I65" s="76" t="s">
        <v>10</v>
      </c>
      <c r="J65" s="75"/>
      <c r="K65" s="76" t="s">
        <v>12</v>
      </c>
      <c r="L65" s="75"/>
      <c r="M65" s="76" t="s">
        <v>14</v>
      </c>
      <c r="N65" s="76" t="s">
        <v>136</v>
      </c>
      <c r="O65" s="76" t="s">
        <v>137</v>
      </c>
      <c r="P65" s="76" t="s">
        <v>138</v>
      </c>
      <c r="Q65" s="76" t="s">
        <v>139</v>
      </c>
      <c r="R65" s="76" t="s">
        <v>140</v>
      </c>
      <c r="S65" s="75"/>
      <c r="U65" t="s">
        <v>269</v>
      </c>
      <c r="V65" s="75" t="s">
        <v>137</v>
      </c>
      <c r="W65" s="75" t="s">
        <v>136</v>
      </c>
      <c r="X65" s="75" t="s">
        <v>10</v>
      </c>
      <c r="Y65" s="75" t="s">
        <v>12</v>
      </c>
      <c r="Z65" s="75" t="s">
        <v>139</v>
      </c>
      <c r="AA65" s="75" t="s">
        <v>14</v>
      </c>
      <c r="AB65" s="75" t="s">
        <v>138</v>
      </c>
      <c r="AC65" s="82" t="s">
        <v>140</v>
      </c>
      <c r="AE65" t="s">
        <v>269</v>
      </c>
      <c r="AF65" t="str">
        <f>VLOOKUP(V65,Poulefase!$BD$76:$BE$87,2,FALSE)</f>
        <v>-</v>
      </c>
      <c r="AG65" t="str">
        <f>VLOOKUP(W65,Poulefase!$BD$76:$BE$87,2,FALSE)</f>
        <v>-</v>
      </c>
      <c r="AH65" t="str">
        <f>VLOOKUP(X65,Poulefase!$BD$76:$BE$87,2,FALSE)</f>
        <v>-</v>
      </c>
      <c r="AI65" t="str">
        <f>VLOOKUP(Y65,Poulefase!$BD$76:$BE$87,2,FALSE)</f>
        <v>-</v>
      </c>
      <c r="AJ65" t="str">
        <f>VLOOKUP(Z65,Poulefase!$BD$76:$BE$87,2,FALSE)</f>
        <v>-</v>
      </c>
      <c r="AK65" t="str">
        <f>VLOOKUP(AA65,Poulefase!$BD$76:$BE$87,2,FALSE)</f>
        <v>-</v>
      </c>
      <c r="AL65" t="str">
        <f>VLOOKUP(AB65,Poulefase!$BD$76:$BE$87,2,FALSE)</f>
        <v>-</v>
      </c>
      <c r="AM65" t="str">
        <f>VLOOKUP(AC65,Poulefase!$BD$76:$BE$87,2,FALSE)</f>
        <v>-</v>
      </c>
    </row>
    <row r="66" spans="7:39" ht="16.2" thickBot="1">
      <c r="G66" s="81">
        <v>61</v>
      </c>
      <c r="H66" s="75"/>
      <c r="I66" s="76" t="s">
        <v>10</v>
      </c>
      <c r="J66" s="75"/>
      <c r="K66" s="76" t="s">
        <v>12</v>
      </c>
      <c r="L66" s="76" t="s">
        <v>13</v>
      </c>
      <c r="M66" s="75"/>
      <c r="N66" s="75"/>
      <c r="O66" s="76" t="s">
        <v>137</v>
      </c>
      <c r="P66" s="76" t="s">
        <v>138</v>
      </c>
      <c r="Q66" s="76" t="s">
        <v>139</v>
      </c>
      <c r="R66" s="76" t="s">
        <v>140</v>
      </c>
      <c r="S66" s="76" t="s">
        <v>141</v>
      </c>
      <c r="U66" t="s">
        <v>270</v>
      </c>
      <c r="V66" s="75" t="s">
        <v>13</v>
      </c>
      <c r="W66" s="75" t="s">
        <v>139</v>
      </c>
      <c r="X66" s="75" t="s">
        <v>10</v>
      </c>
      <c r="Y66" s="75" t="s">
        <v>12</v>
      </c>
      <c r="Z66" s="75" t="s">
        <v>138</v>
      </c>
      <c r="AA66" s="75" t="s">
        <v>137</v>
      </c>
      <c r="AB66" s="75" t="s">
        <v>141</v>
      </c>
      <c r="AC66" s="82" t="s">
        <v>140</v>
      </c>
      <c r="AE66" t="s">
        <v>270</v>
      </c>
      <c r="AF66" t="str">
        <f>VLOOKUP(V66,Poulefase!$BD$76:$BE$87,2,FALSE)</f>
        <v>-</v>
      </c>
      <c r="AG66" t="str">
        <f>VLOOKUP(W66,Poulefase!$BD$76:$BE$87,2,FALSE)</f>
        <v>-</v>
      </c>
      <c r="AH66" t="str">
        <f>VLOOKUP(X66,Poulefase!$BD$76:$BE$87,2,FALSE)</f>
        <v>-</v>
      </c>
      <c r="AI66" t="str">
        <f>VLOOKUP(Y66,Poulefase!$BD$76:$BE$87,2,FALSE)</f>
        <v>-</v>
      </c>
      <c r="AJ66" t="str">
        <f>VLOOKUP(Z66,Poulefase!$BD$76:$BE$87,2,FALSE)</f>
        <v>-</v>
      </c>
      <c r="AK66" t="str">
        <f>VLOOKUP(AA66,Poulefase!$BD$76:$BE$87,2,FALSE)</f>
        <v>-</v>
      </c>
      <c r="AL66" t="str">
        <f>VLOOKUP(AB66,Poulefase!$BD$76:$BE$87,2,FALSE)</f>
        <v>-</v>
      </c>
      <c r="AM66" t="str">
        <f>VLOOKUP(AC66,Poulefase!$BD$76:$BE$87,2,FALSE)</f>
        <v>-</v>
      </c>
    </row>
    <row r="67" spans="7:39" ht="16.2" thickBot="1">
      <c r="G67" s="81">
        <v>62</v>
      </c>
      <c r="H67" s="75"/>
      <c r="I67" s="76" t="s">
        <v>10</v>
      </c>
      <c r="J67" s="75"/>
      <c r="K67" s="76" t="s">
        <v>12</v>
      </c>
      <c r="L67" s="76" t="s">
        <v>13</v>
      </c>
      <c r="M67" s="75"/>
      <c r="N67" s="76" t="s">
        <v>136</v>
      </c>
      <c r="O67" s="75"/>
      <c r="P67" s="76" t="s">
        <v>138</v>
      </c>
      <c r="Q67" s="76" t="s">
        <v>139</v>
      </c>
      <c r="R67" s="76" t="s">
        <v>140</v>
      </c>
      <c r="S67" s="76" t="s">
        <v>141</v>
      </c>
      <c r="U67" t="s">
        <v>271</v>
      </c>
      <c r="V67" s="75" t="s">
        <v>13</v>
      </c>
      <c r="W67" s="75" t="s">
        <v>139</v>
      </c>
      <c r="X67" s="75" t="s">
        <v>10</v>
      </c>
      <c r="Y67" s="75" t="s">
        <v>12</v>
      </c>
      <c r="Z67" s="75" t="s">
        <v>138</v>
      </c>
      <c r="AA67" s="75" t="s">
        <v>136</v>
      </c>
      <c r="AB67" s="75" t="s">
        <v>141</v>
      </c>
      <c r="AC67" s="82" t="s">
        <v>140</v>
      </c>
      <c r="AE67" t="s">
        <v>271</v>
      </c>
      <c r="AF67" t="str">
        <f>VLOOKUP(V67,Poulefase!$BD$76:$BE$87,2,FALSE)</f>
        <v>-</v>
      </c>
      <c r="AG67" t="str">
        <f>VLOOKUP(W67,Poulefase!$BD$76:$BE$87,2,FALSE)</f>
        <v>-</v>
      </c>
      <c r="AH67" t="str">
        <f>VLOOKUP(X67,Poulefase!$BD$76:$BE$87,2,FALSE)</f>
        <v>-</v>
      </c>
      <c r="AI67" t="str">
        <f>VLOOKUP(Y67,Poulefase!$BD$76:$BE$87,2,FALSE)</f>
        <v>-</v>
      </c>
      <c r="AJ67" t="str">
        <f>VLOOKUP(Z67,Poulefase!$BD$76:$BE$87,2,FALSE)</f>
        <v>-</v>
      </c>
      <c r="AK67" t="str">
        <f>VLOOKUP(AA67,Poulefase!$BD$76:$BE$87,2,FALSE)</f>
        <v>-</v>
      </c>
      <c r="AL67" t="str">
        <f>VLOOKUP(AB67,Poulefase!$BD$76:$BE$87,2,FALSE)</f>
        <v>-</v>
      </c>
      <c r="AM67" t="str">
        <f>VLOOKUP(AC67,Poulefase!$BD$76:$BE$87,2,FALSE)</f>
        <v>-</v>
      </c>
    </row>
    <row r="68" spans="7:39" ht="16.2" thickBot="1">
      <c r="G68" s="81">
        <v>63</v>
      </c>
      <c r="H68" s="75"/>
      <c r="I68" s="76" t="s">
        <v>10</v>
      </c>
      <c r="J68" s="75"/>
      <c r="K68" s="76" t="s">
        <v>12</v>
      </c>
      <c r="L68" s="76" t="s">
        <v>13</v>
      </c>
      <c r="M68" s="75"/>
      <c r="N68" s="76" t="s">
        <v>136</v>
      </c>
      <c r="O68" s="76" t="s">
        <v>137</v>
      </c>
      <c r="P68" s="75"/>
      <c r="Q68" s="76" t="s">
        <v>139</v>
      </c>
      <c r="R68" s="76" t="s">
        <v>140</v>
      </c>
      <c r="S68" s="76" t="s">
        <v>141</v>
      </c>
      <c r="U68" t="s">
        <v>272</v>
      </c>
      <c r="V68" s="75" t="s">
        <v>13</v>
      </c>
      <c r="W68" s="75" t="s">
        <v>139</v>
      </c>
      <c r="X68" s="75" t="s">
        <v>10</v>
      </c>
      <c r="Y68" s="75" t="s">
        <v>12</v>
      </c>
      <c r="Z68" s="75" t="s">
        <v>137</v>
      </c>
      <c r="AA68" s="75" t="s">
        <v>136</v>
      </c>
      <c r="AB68" s="75" t="s">
        <v>141</v>
      </c>
      <c r="AC68" s="82" t="s">
        <v>140</v>
      </c>
      <c r="AE68" t="s">
        <v>272</v>
      </c>
      <c r="AF68" t="str">
        <f>VLOOKUP(V68,Poulefase!$BD$76:$BE$87,2,FALSE)</f>
        <v>-</v>
      </c>
      <c r="AG68" t="str">
        <f>VLOOKUP(W68,Poulefase!$BD$76:$BE$87,2,FALSE)</f>
        <v>-</v>
      </c>
      <c r="AH68" t="str">
        <f>VLOOKUP(X68,Poulefase!$BD$76:$BE$87,2,FALSE)</f>
        <v>-</v>
      </c>
      <c r="AI68" t="str">
        <f>VLOOKUP(Y68,Poulefase!$BD$76:$BE$87,2,FALSE)</f>
        <v>-</v>
      </c>
      <c r="AJ68" t="str">
        <f>VLOOKUP(Z68,Poulefase!$BD$76:$BE$87,2,FALSE)</f>
        <v>-</v>
      </c>
      <c r="AK68" t="str">
        <f>VLOOKUP(AA68,Poulefase!$BD$76:$BE$87,2,FALSE)</f>
        <v>-</v>
      </c>
      <c r="AL68" t="str">
        <f>VLOOKUP(AB68,Poulefase!$BD$76:$BE$87,2,FALSE)</f>
        <v>-</v>
      </c>
      <c r="AM68" t="str">
        <f>VLOOKUP(AC68,Poulefase!$BD$76:$BE$87,2,FALSE)</f>
        <v>-</v>
      </c>
    </row>
    <row r="69" spans="7:39" ht="16.2" thickBot="1">
      <c r="G69" s="81">
        <v>64</v>
      </c>
      <c r="H69" s="75"/>
      <c r="I69" s="76" t="s">
        <v>10</v>
      </c>
      <c r="J69" s="75"/>
      <c r="K69" s="76" t="s">
        <v>12</v>
      </c>
      <c r="L69" s="76" t="s">
        <v>13</v>
      </c>
      <c r="M69" s="75"/>
      <c r="N69" s="76" t="s">
        <v>136</v>
      </c>
      <c r="O69" s="76" t="s">
        <v>137</v>
      </c>
      <c r="P69" s="76" t="s">
        <v>138</v>
      </c>
      <c r="Q69" s="75"/>
      <c r="R69" s="76" t="s">
        <v>140</v>
      </c>
      <c r="S69" s="76" t="s">
        <v>141</v>
      </c>
      <c r="U69" t="s">
        <v>273</v>
      </c>
      <c r="V69" s="75" t="s">
        <v>13</v>
      </c>
      <c r="W69" s="75" t="s">
        <v>136</v>
      </c>
      <c r="X69" s="75" t="s">
        <v>10</v>
      </c>
      <c r="Y69" s="75" t="s">
        <v>12</v>
      </c>
      <c r="Z69" s="75" t="s">
        <v>138</v>
      </c>
      <c r="AA69" s="75" t="s">
        <v>137</v>
      </c>
      <c r="AB69" s="75" t="s">
        <v>141</v>
      </c>
      <c r="AC69" s="82" t="s">
        <v>140</v>
      </c>
      <c r="AE69" t="s">
        <v>273</v>
      </c>
      <c r="AF69" t="str">
        <f>VLOOKUP(V69,Poulefase!$BD$76:$BE$87,2,FALSE)</f>
        <v>-</v>
      </c>
      <c r="AG69" t="str">
        <f>VLOOKUP(W69,Poulefase!$BD$76:$BE$87,2,FALSE)</f>
        <v>-</v>
      </c>
      <c r="AH69" t="str">
        <f>VLOOKUP(X69,Poulefase!$BD$76:$BE$87,2,FALSE)</f>
        <v>-</v>
      </c>
      <c r="AI69" t="str">
        <f>VLOOKUP(Y69,Poulefase!$BD$76:$BE$87,2,FALSE)</f>
        <v>-</v>
      </c>
      <c r="AJ69" t="str">
        <f>VLOOKUP(Z69,Poulefase!$BD$76:$BE$87,2,FALSE)</f>
        <v>-</v>
      </c>
      <c r="AK69" t="str">
        <f>VLOOKUP(AA69,Poulefase!$BD$76:$BE$87,2,FALSE)</f>
        <v>-</v>
      </c>
      <c r="AL69" t="str">
        <f>VLOOKUP(AB69,Poulefase!$BD$76:$BE$87,2,FALSE)</f>
        <v>-</v>
      </c>
      <c r="AM69" t="str">
        <f>VLOOKUP(AC69,Poulefase!$BD$76:$BE$87,2,FALSE)</f>
        <v>-</v>
      </c>
    </row>
    <row r="70" spans="7:39" ht="16.2" thickBot="1">
      <c r="G70" s="81">
        <v>65</v>
      </c>
      <c r="H70" s="75"/>
      <c r="I70" s="76" t="s">
        <v>10</v>
      </c>
      <c r="J70" s="75"/>
      <c r="K70" s="76" t="s">
        <v>12</v>
      </c>
      <c r="L70" s="76" t="s">
        <v>13</v>
      </c>
      <c r="M70" s="75"/>
      <c r="N70" s="76" t="s">
        <v>136</v>
      </c>
      <c r="O70" s="76" t="s">
        <v>137</v>
      </c>
      <c r="P70" s="76" t="s">
        <v>138</v>
      </c>
      <c r="Q70" s="76" t="s">
        <v>139</v>
      </c>
      <c r="R70" s="75"/>
      <c r="S70" s="76" t="s">
        <v>141</v>
      </c>
      <c r="U70" t="s">
        <v>274</v>
      </c>
      <c r="V70" s="75" t="s">
        <v>13</v>
      </c>
      <c r="W70" s="75" t="s">
        <v>139</v>
      </c>
      <c r="X70" s="75" t="s">
        <v>10</v>
      </c>
      <c r="Y70" s="75" t="s">
        <v>12</v>
      </c>
      <c r="Z70" s="75" t="s">
        <v>137</v>
      </c>
      <c r="AA70" s="75" t="s">
        <v>136</v>
      </c>
      <c r="AB70" s="75" t="s">
        <v>141</v>
      </c>
      <c r="AC70" s="82" t="s">
        <v>138</v>
      </c>
      <c r="AE70" t="s">
        <v>274</v>
      </c>
      <c r="AF70" t="str">
        <f>VLOOKUP(V70,Poulefase!$BD$76:$BE$87,2,FALSE)</f>
        <v>-</v>
      </c>
      <c r="AG70" t="str">
        <f>VLOOKUP(W70,Poulefase!$BD$76:$BE$87,2,FALSE)</f>
        <v>-</v>
      </c>
      <c r="AH70" t="str">
        <f>VLOOKUP(X70,Poulefase!$BD$76:$BE$87,2,FALSE)</f>
        <v>-</v>
      </c>
      <c r="AI70" t="str">
        <f>VLOOKUP(Y70,Poulefase!$BD$76:$BE$87,2,FALSE)</f>
        <v>-</v>
      </c>
      <c r="AJ70" t="str">
        <f>VLOOKUP(Z70,Poulefase!$BD$76:$BE$87,2,FALSE)</f>
        <v>-</v>
      </c>
      <c r="AK70" t="str">
        <f>VLOOKUP(AA70,Poulefase!$BD$76:$BE$87,2,FALSE)</f>
        <v>-</v>
      </c>
      <c r="AL70" t="str">
        <f>VLOOKUP(AB70,Poulefase!$BD$76:$BE$87,2,FALSE)</f>
        <v>-</v>
      </c>
      <c r="AM70" t="str">
        <f>VLOOKUP(AC70,Poulefase!$BD$76:$BE$87,2,FALSE)</f>
        <v>-</v>
      </c>
    </row>
    <row r="71" spans="7:39" ht="16.2" thickBot="1">
      <c r="G71" s="81">
        <v>66</v>
      </c>
      <c r="H71" s="75"/>
      <c r="I71" s="76" t="s">
        <v>10</v>
      </c>
      <c r="J71" s="75"/>
      <c r="K71" s="76" t="s">
        <v>12</v>
      </c>
      <c r="L71" s="76" t="s">
        <v>13</v>
      </c>
      <c r="M71" s="75"/>
      <c r="N71" s="76" t="s">
        <v>136</v>
      </c>
      <c r="O71" s="76" t="s">
        <v>137</v>
      </c>
      <c r="P71" s="76" t="s">
        <v>138</v>
      </c>
      <c r="Q71" s="76" t="s">
        <v>139</v>
      </c>
      <c r="R71" s="76" t="s">
        <v>140</v>
      </c>
      <c r="S71" s="75"/>
      <c r="U71" t="s">
        <v>275</v>
      </c>
      <c r="V71" s="75" t="s">
        <v>13</v>
      </c>
      <c r="W71" s="75" t="s">
        <v>139</v>
      </c>
      <c r="X71" s="75" t="s">
        <v>10</v>
      </c>
      <c r="Y71" s="75" t="s">
        <v>12</v>
      </c>
      <c r="Z71" s="75" t="s">
        <v>137</v>
      </c>
      <c r="AA71" s="75" t="s">
        <v>136</v>
      </c>
      <c r="AB71" s="75" t="s">
        <v>138</v>
      </c>
      <c r="AC71" s="82" t="s">
        <v>140</v>
      </c>
      <c r="AE71" t="s">
        <v>275</v>
      </c>
      <c r="AF71" t="str">
        <f>VLOOKUP(V71,Poulefase!$BD$76:$BE$87,2,FALSE)</f>
        <v>-</v>
      </c>
      <c r="AG71" t="str">
        <f>VLOOKUP(W71,Poulefase!$BD$76:$BE$87,2,FALSE)</f>
        <v>-</v>
      </c>
      <c r="AH71" t="str">
        <f>VLOOKUP(X71,Poulefase!$BD$76:$BE$87,2,FALSE)</f>
        <v>-</v>
      </c>
      <c r="AI71" t="str">
        <f>VLOOKUP(Y71,Poulefase!$BD$76:$BE$87,2,FALSE)</f>
        <v>-</v>
      </c>
      <c r="AJ71" t="str">
        <f>VLOOKUP(Z71,Poulefase!$BD$76:$BE$87,2,FALSE)</f>
        <v>-</v>
      </c>
      <c r="AK71" t="str">
        <f>VLOOKUP(AA71,Poulefase!$BD$76:$BE$87,2,FALSE)</f>
        <v>-</v>
      </c>
      <c r="AL71" t="str">
        <f>VLOOKUP(AB71,Poulefase!$BD$76:$BE$87,2,FALSE)</f>
        <v>-</v>
      </c>
      <c r="AM71" t="str">
        <f>VLOOKUP(AC71,Poulefase!$BD$76:$BE$87,2,FALSE)</f>
        <v>-</v>
      </c>
    </row>
    <row r="72" spans="7:39" ht="16.2" thickBot="1">
      <c r="G72" s="81">
        <v>67</v>
      </c>
      <c r="H72" s="75"/>
      <c r="I72" s="76" t="s">
        <v>10</v>
      </c>
      <c r="J72" s="75"/>
      <c r="K72" s="76" t="s">
        <v>12</v>
      </c>
      <c r="L72" s="76" t="s">
        <v>13</v>
      </c>
      <c r="M72" s="76" t="s">
        <v>14</v>
      </c>
      <c r="N72" s="75"/>
      <c r="O72" s="75"/>
      <c r="P72" s="76" t="s">
        <v>138</v>
      </c>
      <c r="Q72" s="76" t="s">
        <v>139</v>
      </c>
      <c r="R72" s="76" t="s">
        <v>140</v>
      </c>
      <c r="S72" s="76" t="s">
        <v>141</v>
      </c>
      <c r="U72" t="s">
        <v>276</v>
      </c>
      <c r="V72" s="75" t="s">
        <v>13</v>
      </c>
      <c r="W72" s="75" t="s">
        <v>139</v>
      </c>
      <c r="X72" s="75" t="s">
        <v>10</v>
      </c>
      <c r="Y72" s="75" t="s">
        <v>12</v>
      </c>
      <c r="Z72" s="75" t="s">
        <v>138</v>
      </c>
      <c r="AA72" s="75" t="s">
        <v>14</v>
      </c>
      <c r="AB72" s="75" t="s">
        <v>141</v>
      </c>
      <c r="AC72" s="82" t="s">
        <v>140</v>
      </c>
      <c r="AE72" t="s">
        <v>276</v>
      </c>
      <c r="AF72" t="str">
        <f>VLOOKUP(V72,Poulefase!$BD$76:$BE$87,2,FALSE)</f>
        <v>-</v>
      </c>
      <c r="AG72" t="str">
        <f>VLOOKUP(W72,Poulefase!$BD$76:$BE$87,2,FALSE)</f>
        <v>-</v>
      </c>
      <c r="AH72" t="str">
        <f>VLOOKUP(X72,Poulefase!$BD$76:$BE$87,2,FALSE)</f>
        <v>-</v>
      </c>
      <c r="AI72" t="str">
        <f>VLOOKUP(Y72,Poulefase!$BD$76:$BE$87,2,FALSE)</f>
        <v>-</v>
      </c>
      <c r="AJ72" t="str">
        <f>VLOOKUP(Z72,Poulefase!$BD$76:$BE$87,2,FALSE)</f>
        <v>-</v>
      </c>
      <c r="AK72" t="str">
        <f>VLOOKUP(AA72,Poulefase!$BD$76:$BE$87,2,FALSE)</f>
        <v>-</v>
      </c>
      <c r="AL72" t="str">
        <f>VLOOKUP(AB72,Poulefase!$BD$76:$BE$87,2,FALSE)</f>
        <v>-</v>
      </c>
      <c r="AM72" t="str">
        <f>VLOOKUP(AC72,Poulefase!$BD$76:$BE$87,2,FALSE)</f>
        <v>-</v>
      </c>
    </row>
    <row r="73" spans="7:39" ht="16.2" thickBot="1">
      <c r="G73" s="81">
        <v>68</v>
      </c>
      <c r="H73" s="75"/>
      <c r="I73" s="76" t="s">
        <v>10</v>
      </c>
      <c r="J73" s="75"/>
      <c r="K73" s="76" t="s">
        <v>12</v>
      </c>
      <c r="L73" s="76" t="s">
        <v>13</v>
      </c>
      <c r="M73" s="76" t="s">
        <v>14</v>
      </c>
      <c r="N73" s="75"/>
      <c r="O73" s="76" t="s">
        <v>137</v>
      </c>
      <c r="P73" s="75"/>
      <c r="Q73" s="76" t="s">
        <v>139</v>
      </c>
      <c r="R73" s="76" t="s">
        <v>140</v>
      </c>
      <c r="S73" s="76" t="s">
        <v>141</v>
      </c>
      <c r="U73" t="s">
        <v>277</v>
      </c>
      <c r="V73" s="75" t="s">
        <v>13</v>
      </c>
      <c r="W73" s="75" t="s">
        <v>139</v>
      </c>
      <c r="X73" s="75" t="s">
        <v>10</v>
      </c>
      <c r="Y73" s="75" t="s">
        <v>12</v>
      </c>
      <c r="Z73" s="75" t="s">
        <v>137</v>
      </c>
      <c r="AA73" s="75" t="s">
        <v>14</v>
      </c>
      <c r="AB73" s="75" t="s">
        <v>141</v>
      </c>
      <c r="AC73" s="82" t="s">
        <v>140</v>
      </c>
      <c r="AE73" t="s">
        <v>277</v>
      </c>
      <c r="AF73" t="str">
        <f>VLOOKUP(V73,Poulefase!$BD$76:$BE$87,2,FALSE)</f>
        <v>-</v>
      </c>
      <c r="AG73" t="str">
        <f>VLOOKUP(W73,Poulefase!$BD$76:$BE$87,2,FALSE)</f>
        <v>-</v>
      </c>
      <c r="AH73" t="str">
        <f>VLOOKUP(X73,Poulefase!$BD$76:$BE$87,2,FALSE)</f>
        <v>-</v>
      </c>
      <c r="AI73" t="str">
        <f>VLOOKUP(Y73,Poulefase!$BD$76:$BE$87,2,FALSE)</f>
        <v>-</v>
      </c>
      <c r="AJ73" t="str">
        <f>VLOOKUP(Z73,Poulefase!$BD$76:$BE$87,2,FALSE)</f>
        <v>-</v>
      </c>
      <c r="AK73" t="str">
        <f>VLOOKUP(AA73,Poulefase!$BD$76:$BE$87,2,FALSE)</f>
        <v>-</v>
      </c>
      <c r="AL73" t="str">
        <f>VLOOKUP(AB73,Poulefase!$BD$76:$BE$87,2,FALSE)</f>
        <v>-</v>
      </c>
      <c r="AM73" t="str">
        <f>VLOOKUP(AC73,Poulefase!$BD$76:$BE$87,2,FALSE)</f>
        <v>-</v>
      </c>
    </row>
    <row r="74" spans="7:39" ht="16.2" thickBot="1">
      <c r="G74" s="81">
        <v>69</v>
      </c>
      <c r="H74" s="75"/>
      <c r="I74" s="76" t="s">
        <v>10</v>
      </c>
      <c r="J74" s="75"/>
      <c r="K74" s="76" t="s">
        <v>12</v>
      </c>
      <c r="L74" s="76" t="s">
        <v>13</v>
      </c>
      <c r="M74" s="76" t="s">
        <v>14</v>
      </c>
      <c r="N74" s="75"/>
      <c r="O74" s="76" t="s">
        <v>137</v>
      </c>
      <c r="P74" s="76" t="s">
        <v>138</v>
      </c>
      <c r="Q74" s="75"/>
      <c r="R74" s="76" t="s">
        <v>140</v>
      </c>
      <c r="S74" s="76" t="s">
        <v>141</v>
      </c>
      <c r="U74" t="s">
        <v>278</v>
      </c>
      <c r="V74" s="75" t="s">
        <v>13</v>
      </c>
      <c r="W74" s="75" t="s">
        <v>138</v>
      </c>
      <c r="X74" s="75" t="s">
        <v>10</v>
      </c>
      <c r="Y74" s="75" t="s">
        <v>12</v>
      </c>
      <c r="Z74" s="75" t="s">
        <v>137</v>
      </c>
      <c r="AA74" s="75" t="s">
        <v>14</v>
      </c>
      <c r="AB74" s="75" t="s">
        <v>141</v>
      </c>
      <c r="AC74" s="82" t="s">
        <v>140</v>
      </c>
      <c r="AE74" t="s">
        <v>278</v>
      </c>
      <c r="AF74" t="str">
        <f>VLOOKUP(V74,Poulefase!$BD$76:$BE$87,2,FALSE)</f>
        <v>-</v>
      </c>
      <c r="AG74" t="str">
        <f>VLOOKUP(W74,Poulefase!$BD$76:$BE$87,2,FALSE)</f>
        <v>-</v>
      </c>
      <c r="AH74" t="str">
        <f>VLOOKUP(X74,Poulefase!$BD$76:$BE$87,2,FALSE)</f>
        <v>-</v>
      </c>
      <c r="AI74" t="str">
        <f>VLOOKUP(Y74,Poulefase!$BD$76:$BE$87,2,FALSE)</f>
        <v>-</v>
      </c>
      <c r="AJ74" t="str">
        <f>VLOOKUP(Z74,Poulefase!$BD$76:$BE$87,2,FALSE)</f>
        <v>-</v>
      </c>
      <c r="AK74" t="str">
        <f>VLOOKUP(AA74,Poulefase!$BD$76:$BE$87,2,FALSE)</f>
        <v>-</v>
      </c>
      <c r="AL74" t="str">
        <f>VLOOKUP(AB74,Poulefase!$BD$76:$BE$87,2,FALSE)</f>
        <v>-</v>
      </c>
      <c r="AM74" t="str">
        <f>VLOOKUP(AC74,Poulefase!$BD$76:$BE$87,2,FALSE)</f>
        <v>-</v>
      </c>
    </row>
    <row r="75" spans="7:39" ht="16.2" thickBot="1">
      <c r="G75" s="81">
        <v>70</v>
      </c>
      <c r="H75" s="75"/>
      <c r="I75" s="76" t="s">
        <v>10</v>
      </c>
      <c r="J75" s="75"/>
      <c r="K75" s="76" t="s">
        <v>12</v>
      </c>
      <c r="L75" s="76" t="s">
        <v>13</v>
      </c>
      <c r="M75" s="76" t="s">
        <v>14</v>
      </c>
      <c r="N75" s="75"/>
      <c r="O75" s="76" t="s">
        <v>137</v>
      </c>
      <c r="P75" s="76" t="s">
        <v>138</v>
      </c>
      <c r="Q75" s="76" t="s">
        <v>139</v>
      </c>
      <c r="R75" s="75"/>
      <c r="S75" s="76" t="s">
        <v>141</v>
      </c>
      <c r="U75" t="s">
        <v>279</v>
      </c>
      <c r="V75" s="75" t="s">
        <v>13</v>
      </c>
      <c r="W75" s="75" t="s">
        <v>139</v>
      </c>
      <c r="X75" s="75" t="s">
        <v>10</v>
      </c>
      <c r="Y75" s="75" t="s">
        <v>12</v>
      </c>
      <c r="Z75" s="75" t="s">
        <v>137</v>
      </c>
      <c r="AA75" s="75" t="s">
        <v>14</v>
      </c>
      <c r="AB75" s="75" t="s">
        <v>141</v>
      </c>
      <c r="AC75" s="82" t="s">
        <v>138</v>
      </c>
      <c r="AE75" t="s">
        <v>279</v>
      </c>
      <c r="AF75" t="str">
        <f>VLOOKUP(V75,Poulefase!$BD$76:$BE$87,2,FALSE)</f>
        <v>-</v>
      </c>
      <c r="AG75" t="str">
        <f>VLOOKUP(W75,Poulefase!$BD$76:$BE$87,2,FALSE)</f>
        <v>-</v>
      </c>
      <c r="AH75" t="str">
        <f>VLOOKUP(X75,Poulefase!$BD$76:$BE$87,2,FALSE)</f>
        <v>-</v>
      </c>
      <c r="AI75" t="str">
        <f>VLOOKUP(Y75,Poulefase!$BD$76:$BE$87,2,FALSE)</f>
        <v>-</v>
      </c>
      <c r="AJ75" t="str">
        <f>VLOOKUP(Z75,Poulefase!$BD$76:$BE$87,2,FALSE)</f>
        <v>-</v>
      </c>
      <c r="AK75" t="str">
        <f>VLOOKUP(AA75,Poulefase!$BD$76:$BE$87,2,FALSE)</f>
        <v>-</v>
      </c>
      <c r="AL75" t="str">
        <f>VLOOKUP(AB75,Poulefase!$BD$76:$BE$87,2,FALSE)</f>
        <v>-</v>
      </c>
      <c r="AM75" t="str">
        <f>VLOOKUP(AC75,Poulefase!$BD$76:$BE$87,2,FALSE)</f>
        <v>-</v>
      </c>
    </row>
    <row r="76" spans="7:39" ht="16.2" thickBot="1">
      <c r="G76" s="81">
        <v>71</v>
      </c>
      <c r="H76" s="75"/>
      <c r="I76" s="76" t="s">
        <v>10</v>
      </c>
      <c r="J76" s="75"/>
      <c r="K76" s="76" t="s">
        <v>12</v>
      </c>
      <c r="L76" s="76" t="s">
        <v>13</v>
      </c>
      <c r="M76" s="76" t="s">
        <v>14</v>
      </c>
      <c r="N76" s="75"/>
      <c r="O76" s="76" t="s">
        <v>137</v>
      </c>
      <c r="P76" s="76" t="s">
        <v>138</v>
      </c>
      <c r="Q76" s="76" t="s">
        <v>139</v>
      </c>
      <c r="R76" s="76" t="s">
        <v>140</v>
      </c>
      <c r="S76" s="75"/>
      <c r="U76" t="s">
        <v>280</v>
      </c>
      <c r="V76" s="75" t="s">
        <v>13</v>
      </c>
      <c r="W76" s="75" t="s">
        <v>139</v>
      </c>
      <c r="X76" s="75" t="s">
        <v>10</v>
      </c>
      <c r="Y76" s="75" t="s">
        <v>12</v>
      </c>
      <c r="Z76" s="75" t="s">
        <v>137</v>
      </c>
      <c r="AA76" s="75" t="s">
        <v>14</v>
      </c>
      <c r="AB76" s="75" t="s">
        <v>138</v>
      </c>
      <c r="AC76" s="82" t="s">
        <v>140</v>
      </c>
      <c r="AE76" t="s">
        <v>280</v>
      </c>
      <c r="AF76" t="str">
        <f>VLOOKUP(V76,Poulefase!$BD$76:$BE$87,2,FALSE)</f>
        <v>-</v>
      </c>
      <c r="AG76" t="str">
        <f>VLOOKUP(W76,Poulefase!$BD$76:$BE$87,2,FALSE)</f>
        <v>-</v>
      </c>
      <c r="AH76" t="str">
        <f>VLOOKUP(X76,Poulefase!$BD$76:$BE$87,2,FALSE)</f>
        <v>-</v>
      </c>
      <c r="AI76" t="str">
        <f>VLOOKUP(Y76,Poulefase!$BD$76:$BE$87,2,FALSE)</f>
        <v>-</v>
      </c>
      <c r="AJ76" t="str">
        <f>VLOOKUP(Z76,Poulefase!$BD$76:$BE$87,2,FALSE)</f>
        <v>-</v>
      </c>
      <c r="AK76" t="str">
        <f>VLOOKUP(AA76,Poulefase!$BD$76:$BE$87,2,FALSE)</f>
        <v>-</v>
      </c>
      <c r="AL76" t="str">
        <f>VLOOKUP(AB76,Poulefase!$BD$76:$BE$87,2,FALSE)</f>
        <v>-</v>
      </c>
      <c r="AM76" t="str">
        <f>VLOOKUP(AC76,Poulefase!$BD$76:$BE$87,2,FALSE)</f>
        <v>-</v>
      </c>
    </row>
    <row r="77" spans="7:39" ht="16.2" thickBot="1">
      <c r="G77" s="81">
        <v>72</v>
      </c>
      <c r="H77" s="75"/>
      <c r="I77" s="76" t="s">
        <v>10</v>
      </c>
      <c r="J77" s="75"/>
      <c r="K77" s="76" t="s">
        <v>12</v>
      </c>
      <c r="L77" s="76" t="s">
        <v>13</v>
      </c>
      <c r="M77" s="76" t="s">
        <v>14</v>
      </c>
      <c r="N77" s="76" t="s">
        <v>136</v>
      </c>
      <c r="O77" s="75"/>
      <c r="P77" s="75"/>
      <c r="Q77" s="76" t="s">
        <v>139</v>
      </c>
      <c r="R77" s="76" t="s">
        <v>140</v>
      </c>
      <c r="S77" s="76" t="s">
        <v>141</v>
      </c>
      <c r="U77" t="s">
        <v>281</v>
      </c>
      <c r="V77" s="75" t="s">
        <v>13</v>
      </c>
      <c r="W77" s="75" t="s">
        <v>136</v>
      </c>
      <c r="X77" s="75" t="s">
        <v>10</v>
      </c>
      <c r="Y77" s="75" t="s">
        <v>12</v>
      </c>
      <c r="Z77" s="75" t="s">
        <v>139</v>
      </c>
      <c r="AA77" s="75" t="s">
        <v>14</v>
      </c>
      <c r="AB77" s="75" t="s">
        <v>141</v>
      </c>
      <c r="AC77" s="82" t="s">
        <v>140</v>
      </c>
      <c r="AE77" t="s">
        <v>281</v>
      </c>
      <c r="AF77" t="str">
        <f>VLOOKUP(V77,Poulefase!$BD$76:$BE$87,2,FALSE)</f>
        <v>-</v>
      </c>
      <c r="AG77" t="str">
        <f>VLOOKUP(W77,Poulefase!$BD$76:$BE$87,2,FALSE)</f>
        <v>-</v>
      </c>
      <c r="AH77" t="str">
        <f>VLOOKUP(X77,Poulefase!$BD$76:$BE$87,2,FALSE)</f>
        <v>-</v>
      </c>
      <c r="AI77" t="str">
        <f>VLOOKUP(Y77,Poulefase!$BD$76:$BE$87,2,FALSE)</f>
        <v>-</v>
      </c>
      <c r="AJ77" t="str">
        <f>VLOOKUP(Z77,Poulefase!$BD$76:$BE$87,2,FALSE)</f>
        <v>-</v>
      </c>
      <c r="AK77" t="str">
        <f>VLOOKUP(AA77,Poulefase!$BD$76:$BE$87,2,FALSE)</f>
        <v>-</v>
      </c>
      <c r="AL77" t="str">
        <f>VLOOKUP(AB77,Poulefase!$BD$76:$BE$87,2,FALSE)</f>
        <v>-</v>
      </c>
      <c r="AM77" t="str">
        <f>VLOOKUP(AC77,Poulefase!$BD$76:$BE$87,2,FALSE)</f>
        <v>-</v>
      </c>
    </row>
    <row r="78" spans="7:39" ht="16.2" thickBot="1">
      <c r="G78" s="81">
        <v>73</v>
      </c>
      <c r="H78" s="75"/>
      <c r="I78" s="76" t="s">
        <v>10</v>
      </c>
      <c r="J78" s="75"/>
      <c r="K78" s="76" t="s">
        <v>12</v>
      </c>
      <c r="L78" s="76" t="s">
        <v>13</v>
      </c>
      <c r="M78" s="76" t="s">
        <v>14</v>
      </c>
      <c r="N78" s="76" t="s">
        <v>136</v>
      </c>
      <c r="O78" s="75"/>
      <c r="P78" s="76" t="s">
        <v>138</v>
      </c>
      <c r="Q78" s="75"/>
      <c r="R78" s="76" t="s">
        <v>140</v>
      </c>
      <c r="S78" s="76" t="s">
        <v>141</v>
      </c>
      <c r="U78" t="s">
        <v>282</v>
      </c>
      <c r="V78" s="75" t="s">
        <v>13</v>
      </c>
      <c r="W78" s="75" t="s">
        <v>136</v>
      </c>
      <c r="X78" s="75" t="s">
        <v>10</v>
      </c>
      <c r="Y78" s="75" t="s">
        <v>12</v>
      </c>
      <c r="Z78" s="75" t="s">
        <v>138</v>
      </c>
      <c r="AA78" s="75" t="s">
        <v>14</v>
      </c>
      <c r="AB78" s="75" t="s">
        <v>141</v>
      </c>
      <c r="AC78" s="82" t="s">
        <v>140</v>
      </c>
      <c r="AE78" t="s">
        <v>282</v>
      </c>
      <c r="AF78" t="str">
        <f>VLOOKUP(V78,Poulefase!$BD$76:$BE$87,2,FALSE)</f>
        <v>-</v>
      </c>
      <c r="AG78" t="str">
        <f>VLOOKUP(W78,Poulefase!$BD$76:$BE$87,2,FALSE)</f>
        <v>-</v>
      </c>
      <c r="AH78" t="str">
        <f>VLOOKUP(X78,Poulefase!$BD$76:$BE$87,2,FALSE)</f>
        <v>-</v>
      </c>
      <c r="AI78" t="str">
        <f>VLOOKUP(Y78,Poulefase!$BD$76:$BE$87,2,FALSE)</f>
        <v>-</v>
      </c>
      <c r="AJ78" t="str">
        <f>VLOOKUP(Z78,Poulefase!$BD$76:$BE$87,2,FALSE)</f>
        <v>-</v>
      </c>
      <c r="AK78" t="str">
        <f>VLOOKUP(AA78,Poulefase!$BD$76:$BE$87,2,FALSE)</f>
        <v>-</v>
      </c>
      <c r="AL78" t="str">
        <f>VLOOKUP(AB78,Poulefase!$BD$76:$BE$87,2,FALSE)</f>
        <v>-</v>
      </c>
      <c r="AM78" t="str">
        <f>VLOOKUP(AC78,Poulefase!$BD$76:$BE$87,2,FALSE)</f>
        <v>-</v>
      </c>
    </row>
    <row r="79" spans="7:39" ht="16.2" thickBot="1">
      <c r="G79" s="81">
        <v>74</v>
      </c>
      <c r="H79" s="75"/>
      <c r="I79" s="76" t="s">
        <v>10</v>
      </c>
      <c r="J79" s="75"/>
      <c r="K79" s="76" t="s">
        <v>12</v>
      </c>
      <c r="L79" s="76" t="s">
        <v>13</v>
      </c>
      <c r="M79" s="76" t="s">
        <v>14</v>
      </c>
      <c r="N79" s="76" t="s">
        <v>136</v>
      </c>
      <c r="O79" s="75"/>
      <c r="P79" s="76" t="s">
        <v>138</v>
      </c>
      <c r="Q79" s="76" t="s">
        <v>139</v>
      </c>
      <c r="R79" s="75"/>
      <c r="S79" s="76" t="s">
        <v>141</v>
      </c>
      <c r="U79" t="s">
        <v>283</v>
      </c>
      <c r="V79" s="75" t="s">
        <v>13</v>
      </c>
      <c r="W79" s="75" t="s">
        <v>136</v>
      </c>
      <c r="X79" s="75" t="s">
        <v>10</v>
      </c>
      <c r="Y79" s="75" t="s">
        <v>12</v>
      </c>
      <c r="Z79" s="75" t="s">
        <v>139</v>
      </c>
      <c r="AA79" s="75" t="s">
        <v>14</v>
      </c>
      <c r="AB79" s="75" t="s">
        <v>141</v>
      </c>
      <c r="AC79" s="82" t="s">
        <v>138</v>
      </c>
      <c r="AE79" t="s">
        <v>283</v>
      </c>
      <c r="AF79" t="str">
        <f>VLOOKUP(V79,Poulefase!$BD$76:$BE$87,2,FALSE)</f>
        <v>-</v>
      </c>
      <c r="AG79" t="str">
        <f>VLOOKUP(W79,Poulefase!$BD$76:$BE$87,2,FALSE)</f>
        <v>-</v>
      </c>
      <c r="AH79" t="str">
        <f>VLOOKUP(X79,Poulefase!$BD$76:$BE$87,2,FALSE)</f>
        <v>-</v>
      </c>
      <c r="AI79" t="str">
        <f>VLOOKUP(Y79,Poulefase!$BD$76:$BE$87,2,FALSE)</f>
        <v>-</v>
      </c>
      <c r="AJ79" t="str">
        <f>VLOOKUP(Z79,Poulefase!$BD$76:$BE$87,2,FALSE)</f>
        <v>-</v>
      </c>
      <c r="AK79" t="str">
        <f>VLOOKUP(AA79,Poulefase!$BD$76:$BE$87,2,FALSE)</f>
        <v>-</v>
      </c>
      <c r="AL79" t="str">
        <f>VLOOKUP(AB79,Poulefase!$BD$76:$BE$87,2,FALSE)</f>
        <v>-</v>
      </c>
      <c r="AM79" t="str">
        <f>VLOOKUP(AC79,Poulefase!$BD$76:$BE$87,2,FALSE)</f>
        <v>-</v>
      </c>
    </row>
    <row r="80" spans="7:39" ht="16.2" thickBot="1">
      <c r="G80" s="81">
        <v>75</v>
      </c>
      <c r="H80" s="75"/>
      <c r="I80" s="76" t="s">
        <v>10</v>
      </c>
      <c r="J80" s="75"/>
      <c r="K80" s="76" t="s">
        <v>12</v>
      </c>
      <c r="L80" s="76" t="s">
        <v>13</v>
      </c>
      <c r="M80" s="76" t="s">
        <v>14</v>
      </c>
      <c r="N80" s="76" t="s">
        <v>136</v>
      </c>
      <c r="O80" s="75"/>
      <c r="P80" s="76" t="s">
        <v>138</v>
      </c>
      <c r="Q80" s="76" t="s">
        <v>139</v>
      </c>
      <c r="R80" s="76" t="s">
        <v>140</v>
      </c>
      <c r="S80" s="75"/>
      <c r="U80" t="s">
        <v>284</v>
      </c>
      <c r="V80" s="75" t="s">
        <v>13</v>
      </c>
      <c r="W80" s="75" t="s">
        <v>136</v>
      </c>
      <c r="X80" s="75" t="s">
        <v>10</v>
      </c>
      <c r="Y80" s="75" t="s">
        <v>12</v>
      </c>
      <c r="Z80" s="75" t="s">
        <v>139</v>
      </c>
      <c r="AA80" s="75" t="s">
        <v>14</v>
      </c>
      <c r="AB80" s="75" t="s">
        <v>138</v>
      </c>
      <c r="AC80" s="82" t="s">
        <v>140</v>
      </c>
      <c r="AE80" t="s">
        <v>284</v>
      </c>
      <c r="AF80" t="str">
        <f>VLOOKUP(V80,Poulefase!$BD$76:$BE$87,2,FALSE)</f>
        <v>-</v>
      </c>
      <c r="AG80" t="str">
        <f>VLOOKUP(W80,Poulefase!$BD$76:$BE$87,2,FALSE)</f>
        <v>-</v>
      </c>
      <c r="AH80" t="str">
        <f>VLOOKUP(X80,Poulefase!$BD$76:$BE$87,2,FALSE)</f>
        <v>-</v>
      </c>
      <c r="AI80" t="str">
        <f>VLOOKUP(Y80,Poulefase!$BD$76:$BE$87,2,FALSE)</f>
        <v>-</v>
      </c>
      <c r="AJ80" t="str">
        <f>VLOOKUP(Z80,Poulefase!$BD$76:$BE$87,2,FALSE)</f>
        <v>-</v>
      </c>
      <c r="AK80" t="str">
        <f>VLOOKUP(AA80,Poulefase!$BD$76:$BE$87,2,FALSE)</f>
        <v>-</v>
      </c>
      <c r="AL80" t="str">
        <f>VLOOKUP(AB80,Poulefase!$BD$76:$BE$87,2,FALSE)</f>
        <v>-</v>
      </c>
      <c r="AM80" t="str">
        <f>VLOOKUP(AC80,Poulefase!$BD$76:$BE$87,2,FALSE)</f>
        <v>-</v>
      </c>
    </row>
    <row r="81" spans="7:39" ht="16.2" thickBot="1">
      <c r="G81" s="81">
        <v>76</v>
      </c>
      <c r="H81" s="75"/>
      <c r="I81" s="76" t="s">
        <v>10</v>
      </c>
      <c r="J81" s="75"/>
      <c r="K81" s="76" t="s">
        <v>12</v>
      </c>
      <c r="L81" s="76" t="s">
        <v>13</v>
      </c>
      <c r="M81" s="76" t="s">
        <v>14</v>
      </c>
      <c r="N81" s="76" t="s">
        <v>136</v>
      </c>
      <c r="O81" s="76" t="s">
        <v>137</v>
      </c>
      <c r="P81" s="75"/>
      <c r="Q81" s="75"/>
      <c r="R81" s="76" t="s">
        <v>140</v>
      </c>
      <c r="S81" s="76" t="s">
        <v>141</v>
      </c>
      <c r="U81" t="s">
        <v>285</v>
      </c>
      <c r="V81" s="75" t="s">
        <v>13</v>
      </c>
      <c r="W81" s="75" t="s">
        <v>136</v>
      </c>
      <c r="X81" s="75" t="s">
        <v>10</v>
      </c>
      <c r="Y81" s="75" t="s">
        <v>12</v>
      </c>
      <c r="Z81" s="75" t="s">
        <v>137</v>
      </c>
      <c r="AA81" s="75" t="s">
        <v>14</v>
      </c>
      <c r="AB81" s="75" t="s">
        <v>141</v>
      </c>
      <c r="AC81" s="82" t="s">
        <v>140</v>
      </c>
      <c r="AE81" t="s">
        <v>285</v>
      </c>
      <c r="AF81" t="str">
        <f>VLOOKUP(V81,Poulefase!$BD$76:$BE$87,2,FALSE)</f>
        <v>-</v>
      </c>
      <c r="AG81" t="str">
        <f>VLOOKUP(W81,Poulefase!$BD$76:$BE$87,2,FALSE)</f>
        <v>-</v>
      </c>
      <c r="AH81" t="str">
        <f>VLOOKUP(X81,Poulefase!$BD$76:$BE$87,2,FALSE)</f>
        <v>-</v>
      </c>
      <c r="AI81" t="str">
        <f>VLOOKUP(Y81,Poulefase!$BD$76:$BE$87,2,FALSE)</f>
        <v>-</v>
      </c>
      <c r="AJ81" t="str">
        <f>VLOOKUP(Z81,Poulefase!$BD$76:$BE$87,2,FALSE)</f>
        <v>-</v>
      </c>
      <c r="AK81" t="str">
        <f>VLOOKUP(AA81,Poulefase!$BD$76:$BE$87,2,FALSE)</f>
        <v>-</v>
      </c>
      <c r="AL81" t="str">
        <f>VLOOKUP(AB81,Poulefase!$BD$76:$BE$87,2,FALSE)</f>
        <v>-</v>
      </c>
      <c r="AM81" t="str">
        <f>VLOOKUP(AC81,Poulefase!$BD$76:$BE$87,2,FALSE)</f>
        <v>-</v>
      </c>
    </row>
    <row r="82" spans="7:39" ht="16.2" thickBot="1">
      <c r="G82" s="81">
        <v>77</v>
      </c>
      <c r="H82" s="75"/>
      <c r="I82" s="76" t="s">
        <v>10</v>
      </c>
      <c r="J82" s="75"/>
      <c r="K82" s="76" t="s">
        <v>12</v>
      </c>
      <c r="L82" s="76" t="s">
        <v>13</v>
      </c>
      <c r="M82" s="76" t="s">
        <v>14</v>
      </c>
      <c r="N82" s="76" t="s">
        <v>136</v>
      </c>
      <c r="O82" s="76" t="s">
        <v>137</v>
      </c>
      <c r="P82" s="75"/>
      <c r="Q82" s="76" t="s">
        <v>139</v>
      </c>
      <c r="R82" s="75"/>
      <c r="S82" s="76" t="s">
        <v>141</v>
      </c>
      <c r="U82" t="s">
        <v>286</v>
      </c>
      <c r="V82" s="75" t="s">
        <v>137</v>
      </c>
      <c r="W82" s="75" t="s">
        <v>136</v>
      </c>
      <c r="X82" s="75" t="s">
        <v>10</v>
      </c>
      <c r="Y82" s="75" t="s">
        <v>12</v>
      </c>
      <c r="Z82" s="75" t="s">
        <v>139</v>
      </c>
      <c r="AA82" s="75" t="s">
        <v>14</v>
      </c>
      <c r="AB82" s="75" t="s">
        <v>141</v>
      </c>
      <c r="AC82" s="82" t="s">
        <v>13</v>
      </c>
      <c r="AE82" t="s">
        <v>286</v>
      </c>
      <c r="AF82" t="str">
        <f>VLOOKUP(V82,Poulefase!$BD$76:$BE$87,2,FALSE)</f>
        <v>-</v>
      </c>
      <c r="AG82" t="str">
        <f>VLOOKUP(W82,Poulefase!$BD$76:$BE$87,2,FALSE)</f>
        <v>-</v>
      </c>
      <c r="AH82" t="str">
        <f>VLOOKUP(X82,Poulefase!$BD$76:$BE$87,2,FALSE)</f>
        <v>-</v>
      </c>
      <c r="AI82" t="str">
        <f>VLOOKUP(Y82,Poulefase!$BD$76:$BE$87,2,FALSE)</f>
        <v>-</v>
      </c>
      <c r="AJ82" t="str">
        <f>VLOOKUP(Z82,Poulefase!$BD$76:$BE$87,2,FALSE)</f>
        <v>-</v>
      </c>
      <c r="AK82" t="str">
        <f>VLOOKUP(AA82,Poulefase!$BD$76:$BE$87,2,FALSE)</f>
        <v>-</v>
      </c>
      <c r="AL82" t="str">
        <f>VLOOKUP(AB82,Poulefase!$BD$76:$BE$87,2,FALSE)</f>
        <v>-</v>
      </c>
      <c r="AM82" t="str">
        <f>VLOOKUP(AC82,Poulefase!$BD$76:$BE$87,2,FALSE)</f>
        <v>-</v>
      </c>
    </row>
    <row r="83" spans="7:39" ht="16.2" thickBot="1">
      <c r="G83" s="81">
        <v>78</v>
      </c>
      <c r="H83" s="75"/>
      <c r="I83" s="76" t="s">
        <v>10</v>
      </c>
      <c r="J83" s="75"/>
      <c r="K83" s="76" t="s">
        <v>12</v>
      </c>
      <c r="L83" s="76" t="s">
        <v>13</v>
      </c>
      <c r="M83" s="76" t="s">
        <v>14</v>
      </c>
      <c r="N83" s="76" t="s">
        <v>136</v>
      </c>
      <c r="O83" s="76" t="s">
        <v>137</v>
      </c>
      <c r="P83" s="75"/>
      <c r="Q83" s="76" t="s">
        <v>139</v>
      </c>
      <c r="R83" s="76" t="s">
        <v>140</v>
      </c>
      <c r="S83" s="75"/>
      <c r="U83" t="s">
        <v>287</v>
      </c>
      <c r="V83" s="75" t="s">
        <v>137</v>
      </c>
      <c r="W83" s="75" t="s">
        <v>136</v>
      </c>
      <c r="X83" s="75" t="s">
        <v>10</v>
      </c>
      <c r="Y83" s="75" t="s">
        <v>12</v>
      </c>
      <c r="Z83" s="75" t="s">
        <v>139</v>
      </c>
      <c r="AA83" s="75" t="s">
        <v>14</v>
      </c>
      <c r="AB83" s="75" t="s">
        <v>13</v>
      </c>
      <c r="AC83" s="82" t="s">
        <v>140</v>
      </c>
      <c r="AE83" t="s">
        <v>287</v>
      </c>
      <c r="AF83" t="str">
        <f>VLOOKUP(V83,Poulefase!$BD$76:$BE$87,2,FALSE)</f>
        <v>-</v>
      </c>
      <c r="AG83" t="str">
        <f>VLOOKUP(W83,Poulefase!$BD$76:$BE$87,2,FALSE)</f>
        <v>-</v>
      </c>
      <c r="AH83" t="str">
        <f>VLOOKUP(X83,Poulefase!$BD$76:$BE$87,2,FALSE)</f>
        <v>-</v>
      </c>
      <c r="AI83" t="str">
        <f>VLOOKUP(Y83,Poulefase!$BD$76:$BE$87,2,FALSE)</f>
        <v>-</v>
      </c>
      <c r="AJ83" t="str">
        <f>VLOOKUP(Z83,Poulefase!$BD$76:$BE$87,2,FALSE)</f>
        <v>-</v>
      </c>
      <c r="AK83" t="str">
        <f>VLOOKUP(AA83,Poulefase!$BD$76:$BE$87,2,FALSE)</f>
        <v>-</v>
      </c>
      <c r="AL83" t="str">
        <f>VLOOKUP(AB83,Poulefase!$BD$76:$BE$87,2,FALSE)</f>
        <v>-</v>
      </c>
      <c r="AM83" t="str">
        <f>VLOOKUP(AC83,Poulefase!$BD$76:$BE$87,2,FALSE)</f>
        <v>-</v>
      </c>
    </row>
    <row r="84" spans="7:39" ht="16.2" thickBot="1">
      <c r="G84" s="81">
        <v>79</v>
      </c>
      <c r="H84" s="75"/>
      <c r="I84" s="76" t="s">
        <v>10</v>
      </c>
      <c r="J84" s="75"/>
      <c r="K84" s="76" t="s">
        <v>12</v>
      </c>
      <c r="L84" s="76" t="s">
        <v>13</v>
      </c>
      <c r="M84" s="76" t="s">
        <v>14</v>
      </c>
      <c r="N84" s="76" t="s">
        <v>136</v>
      </c>
      <c r="O84" s="76" t="s">
        <v>137</v>
      </c>
      <c r="P84" s="76" t="s">
        <v>138</v>
      </c>
      <c r="Q84" s="75"/>
      <c r="R84" s="75"/>
      <c r="S84" s="76" t="s">
        <v>141</v>
      </c>
      <c r="U84" t="s">
        <v>288</v>
      </c>
      <c r="V84" s="75" t="s">
        <v>13</v>
      </c>
      <c r="W84" s="75" t="s">
        <v>136</v>
      </c>
      <c r="X84" s="75" t="s">
        <v>10</v>
      </c>
      <c r="Y84" s="75" t="s">
        <v>12</v>
      </c>
      <c r="Z84" s="75" t="s">
        <v>137</v>
      </c>
      <c r="AA84" s="75" t="s">
        <v>14</v>
      </c>
      <c r="AB84" s="75" t="s">
        <v>141</v>
      </c>
      <c r="AC84" s="82" t="s">
        <v>138</v>
      </c>
      <c r="AE84" t="s">
        <v>288</v>
      </c>
      <c r="AF84" t="str">
        <f>VLOOKUP(V84,Poulefase!$BD$76:$BE$87,2,FALSE)</f>
        <v>-</v>
      </c>
      <c r="AG84" t="str">
        <f>VLOOKUP(W84,Poulefase!$BD$76:$BE$87,2,FALSE)</f>
        <v>-</v>
      </c>
      <c r="AH84" t="str">
        <f>VLOOKUP(X84,Poulefase!$BD$76:$BE$87,2,FALSE)</f>
        <v>-</v>
      </c>
      <c r="AI84" t="str">
        <f>VLOOKUP(Y84,Poulefase!$BD$76:$BE$87,2,FALSE)</f>
        <v>-</v>
      </c>
      <c r="AJ84" t="str">
        <f>VLOOKUP(Z84,Poulefase!$BD$76:$BE$87,2,FALSE)</f>
        <v>-</v>
      </c>
      <c r="AK84" t="str">
        <f>VLOOKUP(AA84,Poulefase!$BD$76:$BE$87,2,FALSE)</f>
        <v>-</v>
      </c>
      <c r="AL84" t="str">
        <f>VLOOKUP(AB84,Poulefase!$BD$76:$BE$87,2,FALSE)</f>
        <v>-</v>
      </c>
      <c r="AM84" t="str">
        <f>VLOOKUP(AC84,Poulefase!$BD$76:$BE$87,2,FALSE)</f>
        <v>-</v>
      </c>
    </row>
    <row r="85" spans="7:39" ht="16.2" thickBot="1">
      <c r="G85" s="81">
        <v>80</v>
      </c>
      <c r="H85" s="75"/>
      <c r="I85" s="76" t="s">
        <v>10</v>
      </c>
      <c r="J85" s="75"/>
      <c r="K85" s="76" t="s">
        <v>12</v>
      </c>
      <c r="L85" s="76" t="s">
        <v>13</v>
      </c>
      <c r="M85" s="76" t="s">
        <v>14</v>
      </c>
      <c r="N85" s="76" t="s">
        <v>136</v>
      </c>
      <c r="O85" s="76" t="s">
        <v>137</v>
      </c>
      <c r="P85" s="76" t="s">
        <v>138</v>
      </c>
      <c r="Q85" s="75"/>
      <c r="R85" s="76" t="s">
        <v>140</v>
      </c>
      <c r="S85" s="75"/>
      <c r="U85" t="s">
        <v>289</v>
      </c>
      <c r="V85" s="75" t="s">
        <v>13</v>
      </c>
      <c r="W85" s="75" t="s">
        <v>136</v>
      </c>
      <c r="X85" s="75" t="s">
        <v>10</v>
      </c>
      <c r="Y85" s="75" t="s">
        <v>12</v>
      </c>
      <c r="Z85" s="75" t="s">
        <v>137</v>
      </c>
      <c r="AA85" s="75" t="s">
        <v>14</v>
      </c>
      <c r="AB85" s="75" t="s">
        <v>138</v>
      </c>
      <c r="AC85" s="82" t="s">
        <v>140</v>
      </c>
      <c r="AE85" t="s">
        <v>289</v>
      </c>
      <c r="AF85" t="str">
        <f>VLOOKUP(V85,Poulefase!$BD$76:$BE$87,2,FALSE)</f>
        <v>-</v>
      </c>
      <c r="AG85" t="str">
        <f>VLOOKUP(W85,Poulefase!$BD$76:$BE$87,2,FALSE)</f>
        <v>-</v>
      </c>
      <c r="AH85" t="str">
        <f>VLOOKUP(X85,Poulefase!$BD$76:$BE$87,2,FALSE)</f>
        <v>-</v>
      </c>
      <c r="AI85" t="str">
        <f>VLOOKUP(Y85,Poulefase!$BD$76:$BE$87,2,FALSE)</f>
        <v>-</v>
      </c>
      <c r="AJ85" t="str">
        <f>VLOOKUP(Z85,Poulefase!$BD$76:$BE$87,2,FALSE)</f>
        <v>-</v>
      </c>
      <c r="AK85" t="str">
        <f>VLOOKUP(AA85,Poulefase!$BD$76:$BE$87,2,FALSE)</f>
        <v>-</v>
      </c>
      <c r="AL85" t="str">
        <f>VLOOKUP(AB85,Poulefase!$BD$76:$BE$87,2,FALSE)</f>
        <v>-</v>
      </c>
      <c r="AM85" t="str">
        <f>VLOOKUP(AC85,Poulefase!$BD$76:$BE$87,2,FALSE)</f>
        <v>-</v>
      </c>
    </row>
    <row r="86" spans="7:39" ht="16.2" thickBot="1">
      <c r="G86" s="81">
        <v>81</v>
      </c>
      <c r="H86" s="75"/>
      <c r="I86" s="76" t="s">
        <v>10</v>
      </c>
      <c r="J86" s="75"/>
      <c r="K86" s="76" t="s">
        <v>12</v>
      </c>
      <c r="L86" s="76" t="s">
        <v>13</v>
      </c>
      <c r="M86" s="76" t="s">
        <v>14</v>
      </c>
      <c r="N86" s="76" t="s">
        <v>136</v>
      </c>
      <c r="O86" s="76" t="s">
        <v>137</v>
      </c>
      <c r="P86" s="76" t="s">
        <v>138</v>
      </c>
      <c r="Q86" s="76" t="s">
        <v>139</v>
      </c>
      <c r="R86" s="75"/>
      <c r="S86" s="75"/>
      <c r="U86" t="s">
        <v>290</v>
      </c>
      <c r="V86" s="75" t="s">
        <v>137</v>
      </c>
      <c r="W86" s="75" t="s">
        <v>136</v>
      </c>
      <c r="X86" s="75" t="s">
        <v>10</v>
      </c>
      <c r="Y86" s="75" t="s">
        <v>12</v>
      </c>
      <c r="Z86" s="75" t="s">
        <v>139</v>
      </c>
      <c r="AA86" s="75" t="s">
        <v>14</v>
      </c>
      <c r="AB86" s="75" t="s">
        <v>13</v>
      </c>
      <c r="AC86" s="82" t="s">
        <v>138</v>
      </c>
      <c r="AE86" t="s">
        <v>290</v>
      </c>
      <c r="AF86" t="str">
        <f>VLOOKUP(V86,Poulefase!$BD$76:$BE$87,2,FALSE)</f>
        <v>-</v>
      </c>
      <c r="AG86" t="str">
        <f>VLOOKUP(W86,Poulefase!$BD$76:$BE$87,2,FALSE)</f>
        <v>-</v>
      </c>
      <c r="AH86" t="str">
        <f>VLOOKUP(X86,Poulefase!$BD$76:$BE$87,2,FALSE)</f>
        <v>-</v>
      </c>
      <c r="AI86" t="str">
        <f>VLOOKUP(Y86,Poulefase!$BD$76:$BE$87,2,FALSE)</f>
        <v>-</v>
      </c>
      <c r="AJ86" t="str">
        <f>VLOOKUP(Z86,Poulefase!$BD$76:$BE$87,2,FALSE)</f>
        <v>-</v>
      </c>
      <c r="AK86" t="str">
        <f>VLOOKUP(AA86,Poulefase!$BD$76:$BE$87,2,FALSE)</f>
        <v>-</v>
      </c>
      <c r="AL86" t="str">
        <f>VLOOKUP(AB86,Poulefase!$BD$76:$BE$87,2,FALSE)</f>
        <v>-</v>
      </c>
      <c r="AM86" t="str">
        <f>VLOOKUP(AC86,Poulefase!$BD$76:$BE$87,2,FALSE)</f>
        <v>-</v>
      </c>
    </row>
    <row r="87" spans="7:39" ht="16.2" thickBot="1">
      <c r="G87" s="81">
        <v>82</v>
      </c>
      <c r="H87" s="75"/>
      <c r="I87" s="76" t="s">
        <v>10</v>
      </c>
      <c r="J87" s="76" t="s">
        <v>11</v>
      </c>
      <c r="K87" s="75"/>
      <c r="L87" s="75"/>
      <c r="M87" s="75"/>
      <c r="N87" s="76" t="s">
        <v>136</v>
      </c>
      <c r="O87" s="76" t="s">
        <v>137</v>
      </c>
      <c r="P87" s="76" t="s">
        <v>138</v>
      </c>
      <c r="Q87" s="76" t="s">
        <v>139</v>
      </c>
      <c r="R87" s="76" t="s">
        <v>140</v>
      </c>
      <c r="S87" s="76" t="s">
        <v>141</v>
      </c>
      <c r="U87" t="s">
        <v>291</v>
      </c>
      <c r="V87" s="75" t="s">
        <v>137</v>
      </c>
      <c r="W87" s="75" t="s">
        <v>139</v>
      </c>
      <c r="X87" s="75" t="s">
        <v>10</v>
      </c>
      <c r="Y87" s="75" t="s">
        <v>11</v>
      </c>
      <c r="Z87" s="75" t="s">
        <v>138</v>
      </c>
      <c r="AA87" s="75" t="s">
        <v>136</v>
      </c>
      <c r="AB87" s="75" t="s">
        <v>141</v>
      </c>
      <c r="AC87" s="82" t="s">
        <v>140</v>
      </c>
      <c r="AE87" t="s">
        <v>291</v>
      </c>
      <c r="AF87" t="str">
        <f>VLOOKUP(V87,Poulefase!$BD$76:$BE$87,2,FALSE)</f>
        <v>-</v>
      </c>
      <c r="AG87" t="str">
        <f>VLOOKUP(W87,Poulefase!$BD$76:$BE$87,2,FALSE)</f>
        <v>-</v>
      </c>
      <c r="AH87" t="str">
        <f>VLOOKUP(X87,Poulefase!$BD$76:$BE$87,2,FALSE)</f>
        <v>-</v>
      </c>
      <c r="AI87" t="str">
        <f>VLOOKUP(Y87,Poulefase!$BD$76:$BE$87,2,FALSE)</f>
        <v>-</v>
      </c>
      <c r="AJ87" t="str">
        <f>VLOOKUP(Z87,Poulefase!$BD$76:$BE$87,2,FALSE)</f>
        <v>-</v>
      </c>
      <c r="AK87" t="str">
        <f>VLOOKUP(AA87,Poulefase!$BD$76:$BE$87,2,FALSE)</f>
        <v>-</v>
      </c>
      <c r="AL87" t="str">
        <f>VLOOKUP(AB87,Poulefase!$BD$76:$BE$87,2,FALSE)</f>
        <v>-</v>
      </c>
      <c r="AM87" t="str">
        <f>VLOOKUP(AC87,Poulefase!$BD$76:$BE$87,2,FALSE)</f>
        <v>-</v>
      </c>
    </row>
    <row r="88" spans="7:39" ht="16.2" thickBot="1">
      <c r="G88" s="81">
        <v>83</v>
      </c>
      <c r="H88" s="75"/>
      <c r="I88" s="76" t="s">
        <v>10</v>
      </c>
      <c r="J88" s="76" t="s">
        <v>11</v>
      </c>
      <c r="K88" s="75"/>
      <c r="L88" s="75"/>
      <c r="M88" s="76" t="s">
        <v>14</v>
      </c>
      <c r="N88" s="75"/>
      <c r="O88" s="76" t="s">
        <v>137</v>
      </c>
      <c r="P88" s="76" t="s">
        <v>138</v>
      </c>
      <c r="Q88" s="76" t="s">
        <v>139</v>
      </c>
      <c r="R88" s="76" t="s">
        <v>140</v>
      </c>
      <c r="S88" s="76" t="s">
        <v>141</v>
      </c>
      <c r="U88" t="s">
        <v>292</v>
      </c>
      <c r="V88" s="75" t="s">
        <v>137</v>
      </c>
      <c r="W88" s="75" t="s">
        <v>139</v>
      </c>
      <c r="X88" s="75" t="s">
        <v>10</v>
      </c>
      <c r="Y88" s="75" t="s">
        <v>11</v>
      </c>
      <c r="Z88" s="75" t="s">
        <v>138</v>
      </c>
      <c r="AA88" s="75" t="s">
        <v>14</v>
      </c>
      <c r="AB88" s="75" t="s">
        <v>141</v>
      </c>
      <c r="AC88" s="82" t="s">
        <v>140</v>
      </c>
      <c r="AE88" t="s">
        <v>292</v>
      </c>
      <c r="AF88" t="str">
        <f>VLOOKUP(V88,Poulefase!$BD$76:$BE$87,2,FALSE)</f>
        <v>-</v>
      </c>
      <c r="AG88" t="str">
        <f>VLOOKUP(W88,Poulefase!$BD$76:$BE$87,2,FALSE)</f>
        <v>-</v>
      </c>
      <c r="AH88" t="str">
        <f>VLOOKUP(X88,Poulefase!$BD$76:$BE$87,2,FALSE)</f>
        <v>-</v>
      </c>
      <c r="AI88" t="str">
        <f>VLOOKUP(Y88,Poulefase!$BD$76:$BE$87,2,FALSE)</f>
        <v>-</v>
      </c>
      <c r="AJ88" t="str">
        <f>VLOOKUP(Z88,Poulefase!$BD$76:$BE$87,2,FALSE)</f>
        <v>-</v>
      </c>
      <c r="AK88" t="str">
        <f>VLOOKUP(AA88,Poulefase!$BD$76:$BE$87,2,FALSE)</f>
        <v>-</v>
      </c>
      <c r="AL88" t="str">
        <f>VLOOKUP(AB88,Poulefase!$BD$76:$BE$87,2,FALSE)</f>
        <v>-</v>
      </c>
      <c r="AM88" t="str">
        <f>VLOOKUP(AC88,Poulefase!$BD$76:$BE$87,2,FALSE)</f>
        <v>-</v>
      </c>
    </row>
    <row r="89" spans="7:39" ht="16.2" thickBot="1">
      <c r="G89" s="81">
        <v>84</v>
      </c>
      <c r="H89" s="75"/>
      <c r="I89" s="76" t="s">
        <v>10</v>
      </c>
      <c r="J89" s="76" t="s">
        <v>11</v>
      </c>
      <c r="K89" s="75"/>
      <c r="L89" s="75"/>
      <c r="M89" s="76" t="s">
        <v>14</v>
      </c>
      <c r="N89" s="76" t="s">
        <v>136</v>
      </c>
      <c r="O89" s="75"/>
      <c r="P89" s="76" t="s">
        <v>138</v>
      </c>
      <c r="Q89" s="76" t="s">
        <v>139</v>
      </c>
      <c r="R89" s="76" t="s">
        <v>140</v>
      </c>
      <c r="S89" s="76" t="s">
        <v>141</v>
      </c>
      <c r="U89" t="s">
        <v>293</v>
      </c>
      <c r="V89" s="75" t="s">
        <v>138</v>
      </c>
      <c r="W89" s="75" t="s">
        <v>136</v>
      </c>
      <c r="X89" s="75" t="s">
        <v>10</v>
      </c>
      <c r="Y89" s="75" t="s">
        <v>11</v>
      </c>
      <c r="Z89" s="75" t="s">
        <v>139</v>
      </c>
      <c r="AA89" s="75" t="s">
        <v>14</v>
      </c>
      <c r="AB89" s="75" t="s">
        <v>141</v>
      </c>
      <c r="AC89" s="82" t="s">
        <v>140</v>
      </c>
      <c r="AE89" t="s">
        <v>293</v>
      </c>
      <c r="AF89" t="str">
        <f>VLOOKUP(V89,Poulefase!$BD$76:$BE$87,2,FALSE)</f>
        <v>-</v>
      </c>
      <c r="AG89" t="str">
        <f>VLOOKUP(W89,Poulefase!$BD$76:$BE$87,2,FALSE)</f>
        <v>-</v>
      </c>
      <c r="AH89" t="str">
        <f>VLOOKUP(X89,Poulefase!$BD$76:$BE$87,2,FALSE)</f>
        <v>-</v>
      </c>
      <c r="AI89" t="str">
        <f>VLOOKUP(Y89,Poulefase!$BD$76:$BE$87,2,FALSE)</f>
        <v>-</v>
      </c>
      <c r="AJ89" t="str">
        <f>VLOOKUP(Z89,Poulefase!$BD$76:$BE$87,2,FALSE)</f>
        <v>-</v>
      </c>
      <c r="AK89" t="str">
        <f>VLOOKUP(AA89,Poulefase!$BD$76:$BE$87,2,FALSE)</f>
        <v>-</v>
      </c>
      <c r="AL89" t="str">
        <f>VLOOKUP(AB89,Poulefase!$BD$76:$BE$87,2,FALSE)</f>
        <v>-</v>
      </c>
      <c r="AM89" t="str">
        <f>VLOOKUP(AC89,Poulefase!$BD$76:$BE$87,2,FALSE)</f>
        <v>-</v>
      </c>
    </row>
    <row r="90" spans="7:39" ht="16.2" thickBot="1">
      <c r="G90" s="81">
        <v>85</v>
      </c>
      <c r="H90" s="75"/>
      <c r="I90" s="76" t="s">
        <v>10</v>
      </c>
      <c r="J90" s="76" t="s">
        <v>11</v>
      </c>
      <c r="K90" s="75"/>
      <c r="L90" s="75"/>
      <c r="M90" s="76" t="s">
        <v>14</v>
      </c>
      <c r="N90" s="76" t="s">
        <v>136</v>
      </c>
      <c r="O90" s="76" t="s">
        <v>137</v>
      </c>
      <c r="P90" s="75"/>
      <c r="Q90" s="76" t="s">
        <v>139</v>
      </c>
      <c r="R90" s="76" t="s">
        <v>140</v>
      </c>
      <c r="S90" s="76" t="s">
        <v>141</v>
      </c>
      <c r="U90" t="s">
        <v>294</v>
      </c>
      <c r="V90" s="75" t="s">
        <v>137</v>
      </c>
      <c r="W90" s="75" t="s">
        <v>136</v>
      </c>
      <c r="X90" s="75" t="s">
        <v>10</v>
      </c>
      <c r="Y90" s="75" t="s">
        <v>11</v>
      </c>
      <c r="Z90" s="75" t="s">
        <v>139</v>
      </c>
      <c r="AA90" s="75" t="s">
        <v>14</v>
      </c>
      <c r="AB90" s="75" t="s">
        <v>141</v>
      </c>
      <c r="AC90" s="82" t="s">
        <v>140</v>
      </c>
      <c r="AE90" t="s">
        <v>294</v>
      </c>
      <c r="AF90" t="str">
        <f>VLOOKUP(V90,Poulefase!$BD$76:$BE$87,2,FALSE)</f>
        <v>-</v>
      </c>
      <c r="AG90" t="str">
        <f>VLOOKUP(W90,Poulefase!$BD$76:$BE$87,2,FALSE)</f>
        <v>-</v>
      </c>
      <c r="AH90" t="str">
        <f>VLOOKUP(X90,Poulefase!$BD$76:$BE$87,2,FALSE)</f>
        <v>-</v>
      </c>
      <c r="AI90" t="str">
        <f>VLOOKUP(Y90,Poulefase!$BD$76:$BE$87,2,FALSE)</f>
        <v>-</v>
      </c>
      <c r="AJ90" t="str">
        <f>VLOOKUP(Z90,Poulefase!$BD$76:$BE$87,2,FALSE)</f>
        <v>-</v>
      </c>
      <c r="AK90" t="str">
        <f>VLOOKUP(AA90,Poulefase!$BD$76:$BE$87,2,FALSE)</f>
        <v>-</v>
      </c>
      <c r="AL90" t="str">
        <f>VLOOKUP(AB90,Poulefase!$BD$76:$BE$87,2,FALSE)</f>
        <v>-</v>
      </c>
      <c r="AM90" t="str">
        <f>VLOOKUP(AC90,Poulefase!$BD$76:$BE$87,2,FALSE)</f>
        <v>-</v>
      </c>
    </row>
    <row r="91" spans="7:39" ht="16.2" thickBot="1">
      <c r="G91" s="81">
        <v>86</v>
      </c>
      <c r="H91" s="75"/>
      <c r="I91" s="76" t="s">
        <v>10</v>
      </c>
      <c r="J91" s="76" t="s">
        <v>11</v>
      </c>
      <c r="K91" s="75"/>
      <c r="L91" s="75"/>
      <c r="M91" s="76" t="s">
        <v>14</v>
      </c>
      <c r="N91" s="76" t="s">
        <v>136</v>
      </c>
      <c r="O91" s="76" t="s">
        <v>137</v>
      </c>
      <c r="P91" s="76" t="s">
        <v>138</v>
      </c>
      <c r="Q91" s="75"/>
      <c r="R91" s="76" t="s">
        <v>140</v>
      </c>
      <c r="S91" s="76" t="s">
        <v>141</v>
      </c>
      <c r="U91" t="s">
        <v>295</v>
      </c>
      <c r="V91" s="75" t="s">
        <v>137</v>
      </c>
      <c r="W91" s="75" t="s">
        <v>136</v>
      </c>
      <c r="X91" s="75" t="s">
        <v>10</v>
      </c>
      <c r="Y91" s="75" t="s">
        <v>11</v>
      </c>
      <c r="Z91" s="75" t="s">
        <v>138</v>
      </c>
      <c r="AA91" s="75" t="s">
        <v>14</v>
      </c>
      <c r="AB91" s="75" t="s">
        <v>141</v>
      </c>
      <c r="AC91" s="82" t="s">
        <v>140</v>
      </c>
      <c r="AE91" t="s">
        <v>295</v>
      </c>
      <c r="AF91" t="str">
        <f>VLOOKUP(V91,Poulefase!$BD$76:$BE$87,2,FALSE)</f>
        <v>-</v>
      </c>
      <c r="AG91" t="str">
        <f>VLOOKUP(W91,Poulefase!$BD$76:$BE$87,2,FALSE)</f>
        <v>-</v>
      </c>
      <c r="AH91" t="str">
        <f>VLOOKUP(X91,Poulefase!$BD$76:$BE$87,2,FALSE)</f>
        <v>-</v>
      </c>
      <c r="AI91" t="str">
        <f>VLOOKUP(Y91,Poulefase!$BD$76:$BE$87,2,FALSE)</f>
        <v>-</v>
      </c>
      <c r="AJ91" t="str">
        <f>VLOOKUP(Z91,Poulefase!$BD$76:$BE$87,2,FALSE)</f>
        <v>-</v>
      </c>
      <c r="AK91" t="str">
        <f>VLOOKUP(AA91,Poulefase!$BD$76:$BE$87,2,FALSE)</f>
        <v>-</v>
      </c>
      <c r="AL91" t="str">
        <f>VLOOKUP(AB91,Poulefase!$BD$76:$BE$87,2,FALSE)</f>
        <v>-</v>
      </c>
      <c r="AM91" t="str">
        <f>VLOOKUP(AC91,Poulefase!$BD$76:$BE$87,2,FALSE)</f>
        <v>-</v>
      </c>
    </row>
    <row r="92" spans="7:39" ht="16.2" thickBot="1">
      <c r="G92" s="81">
        <v>87</v>
      </c>
      <c r="H92" s="75"/>
      <c r="I92" s="76" t="s">
        <v>10</v>
      </c>
      <c r="J92" s="76" t="s">
        <v>11</v>
      </c>
      <c r="K92" s="75"/>
      <c r="L92" s="75"/>
      <c r="M92" s="76" t="s">
        <v>14</v>
      </c>
      <c r="N92" s="76" t="s">
        <v>136</v>
      </c>
      <c r="O92" s="76" t="s">
        <v>137</v>
      </c>
      <c r="P92" s="76" t="s">
        <v>138</v>
      </c>
      <c r="Q92" s="76" t="s">
        <v>139</v>
      </c>
      <c r="R92" s="75"/>
      <c r="S92" s="76" t="s">
        <v>141</v>
      </c>
      <c r="U92" t="s">
        <v>296</v>
      </c>
      <c r="V92" s="75" t="s">
        <v>137</v>
      </c>
      <c r="W92" s="75" t="s">
        <v>136</v>
      </c>
      <c r="X92" s="75" t="s">
        <v>10</v>
      </c>
      <c r="Y92" s="75" t="s">
        <v>11</v>
      </c>
      <c r="Z92" s="75" t="s">
        <v>139</v>
      </c>
      <c r="AA92" s="75" t="s">
        <v>14</v>
      </c>
      <c r="AB92" s="75" t="s">
        <v>141</v>
      </c>
      <c r="AC92" s="82" t="s">
        <v>138</v>
      </c>
      <c r="AE92" t="s">
        <v>296</v>
      </c>
      <c r="AF92" t="str">
        <f>VLOOKUP(V92,Poulefase!$BD$76:$BE$87,2,FALSE)</f>
        <v>-</v>
      </c>
      <c r="AG92" t="str">
        <f>VLOOKUP(W92,Poulefase!$BD$76:$BE$87,2,FALSE)</f>
        <v>-</v>
      </c>
      <c r="AH92" t="str">
        <f>VLOOKUP(X92,Poulefase!$BD$76:$BE$87,2,FALSE)</f>
        <v>-</v>
      </c>
      <c r="AI92" t="str">
        <f>VLOOKUP(Y92,Poulefase!$BD$76:$BE$87,2,FALSE)</f>
        <v>-</v>
      </c>
      <c r="AJ92" t="str">
        <f>VLOOKUP(Z92,Poulefase!$BD$76:$BE$87,2,FALSE)</f>
        <v>-</v>
      </c>
      <c r="AK92" t="str">
        <f>VLOOKUP(AA92,Poulefase!$BD$76:$BE$87,2,FALSE)</f>
        <v>-</v>
      </c>
      <c r="AL92" t="str">
        <f>VLOOKUP(AB92,Poulefase!$BD$76:$BE$87,2,FALSE)</f>
        <v>-</v>
      </c>
      <c r="AM92" t="str">
        <f>VLOOKUP(AC92,Poulefase!$BD$76:$BE$87,2,FALSE)</f>
        <v>-</v>
      </c>
    </row>
    <row r="93" spans="7:39" ht="16.2" thickBot="1">
      <c r="G93" s="81">
        <v>88</v>
      </c>
      <c r="H93" s="75"/>
      <c r="I93" s="76" t="s">
        <v>10</v>
      </c>
      <c r="J93" s="76" t="s">
        <v>11</v>
      </c>
      <c r="K93" s="75"/>
      <c r="L93" s="75"/>
      <c r="M93" s="76" t="s">
        <v>14</v>
      </c>
      <c r="N93" s="76" t="s">
        <v>136</v>
      </c>
      <c r="O93" s="76" t="s">
        <v>137</v>
      </c>
      <c r="P93" s="76" t="s">
        <v>138</v>
      </c>
      <c r="Q93" s="76" t="s">
        <v>139</v>
      </c>
      <c r="R93" s="76" t="s">
        <v>140</v>
      </c>
      <c r="S93" s="75"/>
      <c r="U93" t="s">
        <v>297</v>
      </c>
      <c r="V93" s="75" t="s">
        <v>137</v>
      </c>
      <c r="W93" s="75" t="s">
        <v>136</v>
      </c>
      <c r="X93" s="75" t="s">
        <v>10</v>
      </c>
      <c r="Y93" s="75" t="s">
        <v>11</v>
      </c>
      <c r="Z93" s="75" t="s">
        <v>139</v>
      </c>
      <c r="AA93" s="75" t="s">
        <v>14</v>
      </c>
      <c r="AB93" s="75" t="s">
        <v>138</v>
      </c>
      <c r="AC93" s="82" t="s">
        <v>140</v>
      </c>
      <c r="AE93" t="s">
        <v>297</v>
      </c>
      <c r="AF93" t="str">
        <f>VLOOKUP(V93,Poulefase!$BD$76:$BE$87,2,FALSE)</f>
        <v>-</v>
      </c>
      <c r="AG93" t="str">
        <f>VLOOKUP(W93,Poulefase!$BD$76:$BE$87,2,FALSE)</f>
        <v>-</v>
      </c>
      <c r="AH93" t="str">
        <f>VLOOKUP(X93,Poulefase!$BD$76:$BE$87,2,FALSE)</f>
        <v>-</v>
      </c>
      <c r="AI93" t="str">
        <f>VLOOKUP(Y93,Poulefase!$BD$76:$BE$87,2,FALSE)</f>
        <v>-</v>
      </c>
      <c r="AJ93" t="str">
        <f>VLOOKUP(Z93,Poulefase!$BD$76:$BE$87,2,FALSE)</f>
        <v>-</v>
      </c>
      <c r="AK93" t="str">
        <f>VLOOKUP(AA93,Poulefase!$BD$76:$BE$87,2,FALSE)</f>
        <v>-</v>
      </c>
      <c r="AL93" t="str">
        <f>VLOOKUP(AB93,Poulefase!$BD$76:$BE$87,2,FALSE)</f>
        <v>-</v>
      </c>
      <c r="AM93" t="str">
        <f>VLOOKUP(AC93,Poulefase!$BD$76:$BE$87,2,FALSE)</f>
        <v>-</v>
      </c>
    </row>
    <row r="94" spans="7:39" ht="16.2" thickBot="1">
      <c r="G94" s="81">
        <v>89</v>
      </c>
      <c r="H94" s="75"/>
      <c r="I94" s="76" t="s">
        <v>10</v>
      </c>
      <c r="J94" s="76" t="s">
        <v>11</v>
      </c>
      <c r="K94" s="75"/>
      <c r="L94" s="76" t="s">
        <v>13</v>
      </c>
      <c r="M94" s="75"/>
      <c r="N94" s="75"/>
      <c r="O94" s="76" t="s">
        <v>137</v>
      </c>
      <c r="P94" s="76" t="s">
        <v>138</v>
      </c>
      <c r="Q94" s="76" t="s">
        <v>139</v>
      </c>
      <c r="R94" s="76" t="s">
        <v>140</v>
      </c>
      <c r="S94" s="76" t="s">
        <v>141</v>
      </c>
      <c r="U94" t="s">
        <v>298</v>
      </c>
      <c r="V94" s="75" t="s">
        <v>13</v>
      </c>
      <c r="W94" s="75" t="s">
        <v>139</v>
      </c>
      <c r="X94" s="75" t="s">
        <v>10</v>
      </c>
      <c r="Y94" s="75" t="s">
        <v>11</v>
      </c>
      <c r="Z94" s="75" t="s">
        <v>138</v>
      </c>
      <c r="AA94" s="75" t="s">
        <v>137</v>
      </c>
      <c r="AB94" s="75" t="s">
        <v>141</v>
      </c>
      <c r="AC94" s="82" t="s">
        <v>140</v>
      </c>
      <c r="AE94" t="s">
        <v>298</v>
      </c>
      <c r="AF94" t="str">
        <f>VLOOKUP(V94,Poulefase!$BD$76:$BE$87,2,FALSE)</f>
        <v>-</v>
      </c>
      <c r="AG94" t="str">
        <f>VLOOKUP(W94,Poulefase!$BD$76:$BE$87,2,FALSE)</f>
        <v>-</v>
      </c>
      <c r="AH94" t="str">
        <f>VLOOKUP(X94,Poulefase!$BD$76:$BE$87,2,FALSE)</f>
        <v>-</v>
      </c>
      <c r="AI94" t="str">
        <f>VLOOKUP(Y94,Poulefase!$BD$76:$BE$87,2,FALSE)</f>
        <v>-</v>
      </c>
      <c r="AJ94" t="str">
        <f>VLOOKUP(Z94,Poulefase!$BD$76:$BE$87,2,FALSE)</f>
        <v>-</v>
      </c>
      <c r="AK94" t="str">
        <f>VLOOKUP(AA94,Poulefase!$BD$76:$BE$87,2,FALSE)</f>
        <v>-</v>
      </c>
      <c r="AL94" t="str">
        <f>VLOOKUP(AB94,Poulefase!$BD$76:$BE$87,2,FALSE)</f>
        <v>-</v>
      </c>
      <c r="AM94" t="str">
        <f>VLOOKUP(AC94,Poulefase!$BD$76:$BE$87,2,FALSE)</f>
        <v>-</v>
      </c>
    </row>
    <row r="95" spans="7:39" ht="16.2" thickBot="1">
      <c r="G95" s="81">
        <v>90</v>
      </c>
      <c r="H95" s="75"/>
      <c r="I95" s="76" t="s">
        <v>10</v>
      </c>
      <c r="J95" s="76" t="s">
        <v>11</v>
      </c>
      <c r="K95" s="75"/>
      <c r="L95" s="76" t="s">
        <v>13</v>
      </c>
      <c r="M95" s="75"/>
      <c r="N95" s="76" t="s">
        <v>136</v>
      </c>
      <c r="O95" s="75"/>
      <c r="P95" s="76" t="s">
        <v>138</v>
      </c>
      <c r="Q95" s="76" t="s">
        <v>139</v>
      </c>
      <c r="R95" s="76" t="s">
        <v>140</v>
      </c>
      <c r="S95" s="76" t="s">
        <v>141</v>
      </c>
      <c r="U95" t="s">
        <v>299</v>
      </c>
      <c r="V95" s="75" t="s">
        <v>13</v>
      </c>
      <c r="W95" s="75" t="s">
        <v>139</v>
      </c>
      <c r="X95" s="75" t="s">
        <v>10</v>
      </c>
      <c r="Y95" s="75" t="s">
        <v>11</v>
      </c>
      <c r="Z95" s="75" t="s">
        <v>138</v>
      </c>
      <c r="AA95" s="75" t="s">
        <v>136</v>
      </c>
      <c r="AB95" s="75" t="s">
        <v>141</v>
      </c>
      <c r="AC95" s="82" t="s">
        <v>140</v>
      </c>
      <c r="AE95" t="s">
        <v>299</v>
      </c>
      <c r="AF95" t="str">
        <f>VLOOKUP(V95,Poulefase!$BD$76:$BE$87,2,FALSE)</f>
        <v>-</v>
      </c>
      <c r="AG95" t="str">
        <f>VLOOKUP(W95,Poulefase!$BD$76:$BE$87,2,FALSE)</f>
        <v>-</v>
      </c>
      <c r="AH95" t="str">
        <f>VLOOKUP(X95,Poulefase!$BD$76:$BE$87,2,FALSE)</f>
        <v>-</v>
      </c>
      <c r="AI95" t="str">
        <f>VLOOKUP(Y95,Poulefase!$BD$76:$BE$87,2,FALSE)</f>
        <v>-</v>
      </c>
      <c r="AJ95" t="str">
        <f>VLOOKUP(Z95,Poulefase!$BD$76:$BE$87,2,FALSE)</f>
        <v>-</v>
      </c>
      <c r="AK95" t="str">
        <f>VLOOKUP(AA95,Poulefase!$BD$76:$BE$87,2,FALSE)</f>
        <v>-</v>
      </c>
      <c r="AL95" t="str">
        <f>VLOOKUP(AB95,Poulefase!$BD$76:$BE$87,2,FALSE)</f>
        <v>-</v>
      </c>
      <c r="AM95" t="str">
        <f>VLOOKUP(AC95,Poulefase!$BD$76:$BE$87,2,FALSE)</f>
        <v>-</v>
      </c>
    </row>
    <row r="96" spans="7:39" ht="16.2" thickBot="1">
      <c r="G96" s="81">
        <v>91</v>
      </c>
      <c r="H96" s="75"/>
      <c r="I96" s="76" t="s">
        <v>10</v>
      </c>
      <c r="J96" s="76" t="s">
        <v>11</v>
      </c>
      <c r="K96" s="75"/>
      <c r="L96" s="76" t="s">
        <v>13</v>
      </c>
      <c r="M96" s="75"/>
      <c r="N96" s="76" t="s">
        <v>136</v>
      </c>
      <c r="O96" s="76" t="s">
        <v>137</v>
      </c>
      <c r="P96" s="75"/>
      <c r="Q96" s="76" t="s">
        <v>139</v>
      </c>
      <c r="R96" s="76" t="s">
        <v>140</v>
      </c>
      <c r="S96" s="76" t="s">
        <v>141</v>
      </c>
      <c r="U96" t="s">
        <v>300</v>
      </c>
      <c r="V96" s="75" t="s">
        <v>13</v>
      </c>
      <c r="W96" s="75" t="s">
        <v>139</v>
      </c>
      <c r="X96" s="75" t="s">
        <v>10</v>
      </c>
      <c r="Y96" s="75" t="s">
        <v>11</v>
      </c>
      <c r="Z96" s="75" t="s">
        <v>137</v>
      </c>
      <c r="AA96" s="75" t="s">
        <v>136</v>
      </c>
      <c r="AB96" s="75" t="s">
        <v>141</v>
      </c>
      <c r="AC96" s="82" t="s">
        <v>140</v>
      </c>
      <c r="AE96" t="s">
        <v>300</v>
      </c>
      <c r="AF96" t="str">
        <f>VLOOKUP(V96,Poulefase!$BD$76:$BE$87,2,FALSE)</f>
        <v>-</v>
      </c>
      <c r="AG96" t="str">
        <f>VLOOKUP(W96,Poulefase!$BD$76:$BE$87,2,FALSE)</f>
        <v>-</v>
      </c>
      <c r="AH96" t="str">
        <f>VLOOKUP(X96,Poulefase!$BD$76:$BE$87,2,FALSE)</f>
        <v>-</v>
      </c>
      <c r="AI96" t="str">
        <f>VLOOKUP(Y96,Poulefase!$BD$76:$BE$87,2,FALSE)</f>
        <v>-</v>
      </c>
      <c r="AJ96" t="str">
        <f>VLOOKUP(Z96,Poulefase!$BD$76:$BE$87,2,FALSE)</f>
        <v>-</v>
      </c>
      <c r="AK96" t="str">
        <f>VLOOKUP(AA96,Poulefase!$BD$76:$BE$87,2,FALSE)</f>
        <v>-</v>
      </c>
      <c r="AL96" t="str">
        <f>VLOOKUP(AB96,Poulefase!$BD$76:$BE$87,2,FALSE)</f>
        <v>-</v>
      </c>
      <c r="AM96" t="str">
        <f>VLOOKUP(AC96,Poulefase!$BD$76:$BE$87,2,FALSE)</f>
        <v>-</v>
      </c>
    </row>
    <row r="97" spans="7:39" ht="16.2" thickBot="1">
      <c r="G97" s="81">
        <v>92</v>
      </c>
      <c r="H97" s="75"/>
      <c r="I97" s="76" t="s">
        <v>10</v>
      </c>
      <c r="J97" s="76" t="s">
        <v>11</v>
      </c>
      <c r="K97" s="75"/>
      <c r="L97" s="76" t="s">
        <v>13</v>
      </c>
      <c r="M97" s="75"/>
      <c r="N97" s="76" t="s">
        <v>136</v>
      </c>
      <c r="O97" s="76" t="s">
        <v>137</v>
      </c>
      <c r="P97" s="76" t="s">
        <v>138</v>
      </c>
      <c r="Q97" s="75"/>
      <c r="R97" s="76" t="s">
        <v>140</v>
      </c>
      <c r="S97" s="76" t="s">
        <v>141</v>
      </c>
      <c r="U97" t="s">
        <v>301</v>
      </c>
      <c r="V97" s="75" t="s">
        <v>13</v>
      </c>
      <c r="W97" s="75" t="s">
        <v>136</v>
      </c>
      <c r="X97" s="75" t="s">
        <v>10</v>
      </c>
      <c r="Y97" s="75" t="s">
        <v>11</v>
      </c>
      <c r="Z97" s="75" t="s">
        <v>138</v>
      </c>
      <c r="AA97" s="75" t="s">
        <v>137</v>
      </c>
      <c r="AB97" s="75" t="s">
        <v>141</v>
      </c>
      <c r="AC97" s="82" t="s">
        <v>140</v>
      </c>
      <c r="AE97" t="s">
        <v>301</v>
      </c>
      <c r="AF97" t="str">
        <f>VLOOKUP(V97,Poulefase!$BD$76:$BE$87,2,FALSE)</f>
        <v>-</v>
      </c>
      <c r="AG97" t="str">
        <f>VLOOKUP(W97,Poulefase!$BD$76:$BE$87,2,FALSE)</f>
        <v>-</v>
      </c>
      <c r="AH97" t="str">
        <f>VLOOKUP(X97,Poulefase!$BD$76:$BE$87,2,FALSE)</f>
        <v>-</v>
      </c>
      <c r="AI97" t="str">
        <f>VLOOKUP(Y97,Poulefase!$BD$76:$BE$87,2,FALSE)</f>
        <v>-</v>
      </c>
      <c r="AJ97" t="str">
        <f>VLOOKUP(Z97,Poulefase!$BD$76:$BE$87,2,FALSE)</f>
        <v>-</v>
      </c>
      <c r="AK97" t="str">
        <f>VLOOKUP(AA97,Poulefase!$BD$76:$BE$87,2,FALSE)</f>
        <v>-</v>
      </c>
      <c r="AL97" t="str">
        <f>VLOOKUP(AB97,Poulefase!$BD$76:$BE$87,2,FALSE)</f>
        <v>-</v>
      </c>
      <c r="AM97" t="str">
        <f>VLOOKUP(AC97,Poulefase!$BD$76:$BE$87,2,FALSE)</f>
        <v>-</v>
      </c>
    </row>
    <row r="98" spans="7:39" ht="16.2" thickBot="1">
      <c r="G98" s="81">
        <v>93</v>
      </c>
      <c r="H98" s="75"/>
      <c r="I98" s="76" t="s">
        <v>10</v>
      </c>
      <c r="J98" s="76" t="s">
        <v>11</v>
      </c>
      <c r="K98" s="75"/>
      <c r="L98" s="76" t="s">
        <v>13</v>
      </c>
      <c r="M98" s="75"/>
      <c r="N98" s="76" t="s">
        <v>136</v>
      </c>
      <c r="O98" s="76" t="s">
        <v>137</v>
      </c>
      <c r="P98" s="76" t="s">
        <v>138</v>
      </c>
      <c r="Q98" s="76" t="s">
        <v>139</v>
      </c>
      <c r="R98" s="75"/>
      <c r="S98" s="76" t="s">
        <v>141</v>
      </c>
      <c r="U98" t="s">
        <v>302</v>
      </c>
      <c r="V98" s="75" t="s">
        <v>13</v>
      </c>
      <c r="W98" s="75" t="s">
        <v>139</v>
      </c>
      <c r="X98" s="75" t="s">
        <v>10</v>
      </c>
      <c r="Y98" s="75" t="s">
        <v>11</v>
      </c>
      <c r="Z98" s="75" t="s">
        <v>137</v>
      </c>
      <c r="AA98" s="75" t="s">
        <v>136</v>
      </c>
      <c r="AB98" s="75" t="s">
        <v>141</v>
      </c>
      <c r="AC98" s="82" t="s">
        <v>138</v>
      </c>
      <c r="AE98" t="s">
        <v>302</v>
      </c>
      <c r="AF98" t="str">
        <f>VLOOKUP(V98,Poulefase!$BD$76:$BE$87,2,FALSE)</f>
        <v>-</v>
      </c>
      <c r="AG98" t="str">
        <f>VLOOKUP(W98,Poulefase!$BD$76:$BE$87,2,FALSE)</f>
        <v>-</v>
      </c>
      <c r="AH98" t="str">
        <f>VLOOKUP(X98,Poulefase!$BD$76:$BE$87,2,FALSE)</f>
        <v>-</v>
      </c>
      <c r="AI98" t="str">
        <f>VLOOKUP(Y98,Poulefase!$BD$76:$BE$87,2,FALSE)</f>
        <v>-</v>
      </c>
      <c r="AJ98" t="str">
        <f>VLOOKUP(Z98,Poulefase!$BD$76:$BE$87,2,FALSE)</f>
        <v>-</v>
      </c>
      <c r="AK98" t="str">
        <f>VLOOKUP(AA98,Poulefase!$BD$76:$BE$87,2,FALSE)</f>
        <v>-</v>
      </c>
      <c r="AL98" t="str">
        <f>VLOOKUP(AB98,Poulefase!$BD$76:$BE$87,2,FALSE)</f>
        <v>-</v>
      </c>
      <c r="AM98" t="str">
        <f>VLOOKUP(AC98,Poulefase!$BD$76:$BE$87,2,FALSE)</f>
        <v>-</v>
      </c>
    </row>
    <row r="99" spans="7:39" ht="16.2" thickBot="1">
      <c r="G99" s="81">
        <v>94</v>
      </c>
      <c r="H99" s="75"/>
      <c r="I99" s="76" t="s">
        <v>10</v>
      </c>
      <c r="J99" s="76" t="s">
        <v>11</v>
      </c>
      <c r="K99" s="75"/>
      <c r="L99" s="76" t="s">
        <v>13</v>
      </c>
      <c r="M99" s="75"/>
      <c r="N99" s="76" t="s">
        <v>136</v>
      </c>
      <c r="O99" s="76" t="s">
        <v>137</v>
      </c>
      <c r="P99" s="76" t="s">
        <v>138</v>
      </c>
      <c r="Q99" s="76" t="s">
        <v>139</v>
      </c>
      <c r="R99" s="76" t="s">
        <v>140</v>
      </c>
      <c r="S99" s="75"/>
      <c r="U99" t="s">
        <v>303</v>
      </c>
      <c r="V99" s="75" t="s">
        <v>13</v>
      </c>
      <c r="W99" s="75" t="s">
        <v>139</v>
      </c>
      <c r="X99" s="75" t="s">
        <v>10</v>
      </c>
      <c r="Y99" s="75" t="s">
        <v>11</v>
      </c>
      <c r="Z99" s="75" t="s">
        <v>137</v>
      </c>
      <c r="AA99" s="75" t="s">
        <v>136</v>
      </c>
      <c r="AB99" s="75" t="s">
        <v>138</v>
      </c>
      <c r="AC99" s="82" t="s">
        <v>140</v>
      </c>
      <c r="AE99" t="s">
        <v>303</v>
      </c>
      <c r="AF99" t="str">
        <f>VLOOKUP(V99,Poulefase!$BD$76:$BE$87,2,FALSE)</f>
        <v>-</v>
      </c>
      <c r="AG99" t="str">
        <f>VLOOKUP(W99,Poulefase!$BD$76:$BE$87,2,FALSE)</f>
        <v>-</v>
      </c>
      <c r="AH99" t="str">
        <f>VLOOKUP(X99,Poulefase!$BD$76:$BE$87,2,FALSE)</f>
        <v>-</v>
      </c>
      <c r="AI99" t="str">
        <f>VLOOKUP(Y99,Poulefase!$BD$76:$BE$87,2,FALSE)</f>
        <v>-</v>
      </c>
      <c r="AJ99" t="str">
        <f>VLOOKUP(Z99,Poulefase!$BD$76:$BE$87,2,FALSE)</f>
        <v>-</v>
      </c>
      <c r="AK99" t="str">
        <f>VLOOKUP(AA99,Poulefase!$BD$76:$BE$87,2,FALSE)</f>
        <v>-</v>
      </c>
      <c r="AL99" t="str">
        <f>VLOOKUP(AB99,Poulefase!$BD$76:$BE$87,2,FALSE)</f>
        <v>-</v>
      </c>
      <c r="AM99" t="str">
        <f>VLOOKUP(AC99,Poulefase!$BD$76:$BE$87,2,FALSE)</f>
        <v>-</v>
      </c>
    </row>
    <row r="100" spans="7:39" ht="16.2" thickBot="1">
      <c r="G100" s="81">
        <v>95</v>
      </c>
      <c r="H100" s="75"/>
      <c r="I100" s="76" t="s">
        <v>10</v>
      </c>
      <c r="J100" s="76" t="s">
        <v>11</v>
      </c>
      <c r="K100" s="75"/>
      <c r="L100" s="76" t="s">
        <v>13</v>
      </c>
      <c r="M100" s="76" t="s">
        <v>14</v>
      </c>
      <c r="N100" s="75"/>
      <c r="O100" s="75"/>
      <c r="P100" s="76" t="s">
        <v>138</v>
      </c>
      <c r="Q100" s="76" t="s">
        <v>139</v>
      </c>
      <c r="R100" s="76" t="s">
        <v>140</v>
      </c>
      <c r="S100" s="76" t="s">
        <v>141</v>
      </c>
      <c r="U100" t="s">
        <v>304</v>
      </c>
      <c r="V100" s="75" t="s">
        <v>13</v>
      </c>
      <c r="W100" s="75" t="s">
        <v>139</v>
      </c>
      <c r="X100" s="75" t="s">
        <v>10</v>
      </c>
      <c r="Y100" s="75" t="s">
        <v>11</v>
      </c>
      <c r="Z100" s="75" t="s">
        <v>138</v>
      </c>
      <c r="AA100" s="75" t="s">
        <v>14</v>
      </c>
      <c r="AB100" s="75" t="s">
        <v>141</v>
      </c>
      <c r="AC100" s="82" t="s">
        <v>140</v>
      </c>
      <c r="AE100" t="s">
        <v>304</v>
      </c>
      <c r="AF100" t="str">
        <f>VLOOKUP(V100,Poulefase!$BD$76:$BE$87,2,FALSE)</f>
        <v>-</v>
      </c>
      <c r="AG100" t="str">
        <f>VLOOKUP(W100,Poulefase!$BD$76:$BE$87,2,FALSE)</f>
        <v>-</v>
      </c>
      <c r="AH100" t="str">
        <f>VLOOKUP(X100,Poulefase!$BD$76:$BE$87,2,FALSE)</f>
        <v>-</v>
      </c>
      <c r="AI100" t="str">
        <f>VLOOKUP(Y100,Poulefase!$BD$76:$BE$87,2,FALSE)</f>
        <v>-</v>
      </c>
      <c r="AJ100" t="str">
        <f>VLOOKUP(Z100,Poulefase!$BD$76:$BE$87,2,FALSE)</f>
        <v>-</v>
      </c>
      <c r="AK100" t="str">
        <f>VLOOKUP(AA100,Poulefase!$BD$76:$BE$87,2,FALSE)</f>
        <v>-</v>
      </c>
      <c r="AL100" t="str">
        <f>VLOOKUP(AB100,Poulefase!$BD$76:$BE$87,2,FALSE)</f>
        <v>-</v>
      </c>
      <c r="AM100" t="str">
        <f>VLOOKUP(AC100,Poulefase!$BD$76:$BE$87,2,FALSE)</f>
        <v>-</v>
      </c>
    </row>
    <row r="101" spans="7:39" ht="16.2" thickBot="1">
      <c r="G101" s="81">
        <v>96</v>
      </c>
      <c r="H101" s="75"/>
      <c r="I101" s="76" t="s">
        <v>10</v>
      </c>
      <c r="J101" s="76" t="s">
        <v>11</v>
      </c>
      <c r="K101" s="75"/>
      <c r="L101" s="76" t="s">
        <v>13</v>
      </c>
      <c r="M101" s="76" t="s">
        <v>14</v>
      </c>
      <c r="N101" s="75"/>
      <c r="O101" s="76" t="s">
        <v>137</v>
      </c>
      <c r="P101" s="75"/>
      <c r="Q101" s="76" t="s">
        <v>139</v>
      </c>
      <c r="R101" s="76" t="s">
        <v>140</v>
      </c>
      <c r="S101" s="76" t="s">
        <v>141</v>
      </c>
      <c r="U101" t="s">
        <v>305</v>
      </c>
      <c r="V101" s="75" t="s">
        <v>13</v>
      </c>
      <c r="W101" s="75" t="s">
        <v>139</v>
      </c>
      <c r="X101" s="75" t="s">
        <v>10</v>
      </c>
      <c r="Y101" s="75" t="s">
        <v>11</v>
      </c>
      <c r="Z101" s="75" t="s">
        <v>137</v>
      </c>
      <c r="AA101" s="75" t="s">
        <v>14</v>
      </c>
      <c r="AB101" s="75" t="s">
        <v>141</v>
      </c>
      <c r="AC101" s="82" t="s">
        <v>140</v>
      </c>
      <c r="AE101" t="s">
        <v>305</v>
      </c>
      <c r="AF101" t="str">
        <f>VLOOKUP(V101,Poulefase!$BD$76:$BE$87,2,FALSE)</f>
        <v>-</v>
      </c>
      <c r="AG101" t="str">
        <f>VLOOKUP(W101,Poulefase!$BD$76:$BE$87,2,FALSE)</f>
        <v>-</v>
      </c>
      <c r="AH101" t="str">
        <f>VLOOKUP(X101,Poulefase!$BD$76:$BE$87,2,FALSE)</f>
        <v>-</v>
      </c>
      <c r="AI101" t="str">
        <f>VLOOKUP(Y101,Poulefase!$BD$76:$BE$87,2,FALSE)</f>
        <v>-</v>
      </c>
      <c r="AJ101" t="str">
        <f>VLOOKUP(Z101,Poulefase!$BD$76:$BE$87,2,FALSE)</f>
        <v>-</v>
      </c>
      <c r="AK101" t="str">
        <f>VLOOKUP(AA101,Poulefase!$BD$76:$BE$87,2,FALSE)</f>
        <v>-</v>
      </c>
      <c r="AL101" t="str">
        <f>VLOOKUP(AB101,Poulefase!$BD$76:$BE$87,2,FALSE)</f>
        <v>-</v>
      </c>
      <c r="AM101" t="str">
        <f>VLOOKUP(AC101,Poulefase!$BD$76:$BE$87,2,FALSE)</f>
        <v>-</v>
      </c>
    </row>
    <row r="102" spans="7:39" ht="16.2" thickBot="1">
      <c r="G102" s="81">
        <v>97</v>
      </c>
      <c r="H102" s="75"/>
      <c r="I102" s="76" t="s">
        <v>10</v>
      </c>
      <c r="J102" s="76" t="s">
        <v>11</v>
      </c>
      <c r="K102" s="75"/>
      <c r="L102" s="76" t="s">
        <v>13</v>
      </c>
      <c r="M102" s="76" t="s">
        <v>14</v>
      </c>
      <c r="N102" s="75"/>
      <c r="O102" s="76" t="s">
        <v>137</v>
      </c>
      <c r="P102" s="76" t="s">
        <v>138</v>
      </c>
      <c r="Q102" s="75"/>
      <c r="R102" s="76" t="s">
        <v>140</v>
      </c>
      <c r="S102" s="76" t="s">
        <v>141</v>
      </c>
      <c r="U102" t="s">
        <v>306</v>
      </c>
      <c r="V102" s="75" t="s">
        <v>13</v>
      </c>
      <c r="W102" s="75" t="s">
        <v>138</v>
      </c>
      <c r="X102" s="75" t="s">
        <v>10</v>
      </c>
      <c r="Y102" s="75" t="s">
        <v>11</v>
      </c>
      <c r="Z102" s="75" t="s">
        <v>137</v>
      </c>
      <c r="AA102" s="75" t="s">
        <v>14</v>
      </c>
      <c r="AB102" s="75" t="s">
        <v>141</v>
      </c>
      <c r="AC102" s="82" t="s">
        <v>140</v>
      </c>
      <c r="AE102" t="s">
        <v>306</v>
      </c>
      <c r="AF102" t="str">
        <f>VLOOKUP(V102,Poulefase!$BD$76:$BE$87,2,FALSE)</f>
        <v>-</v>
      </c>
      <c r="AG102" t="str">
        <f>VLOOKUP(W102,Poulefase!$BD$76:$BE$87,2,FALSE)</f>
        <v>-</v>
      </c>
      <c r="AH102" t="str">
        <f>VLOOKUP(X102,Poulefase!$BD$76:$BE$87,2,FALSE)</f>
        <v>-</v>
      </c>
      <c r="AI102" t="str">
        <f>VLOOKUP(Y102,Poulefase!$BD$76:$BE$87,2,FALSE)</f>
        <v>-</v>
      </c>
      <c r="AJ102" t="str">
        <f>VLOOKUP(Z102,Poulefase!$BD$76:$BE$87,2,FALSE)</f>
        <v>-</v>
      </c>
      <c r="AK102" t="str">
        <f>VLOOKUP(AA102,Poulefase!$BD$76:$BE$87,2,FALSE)</f>
        <v>-</v>
      </c>
      <c r="AL102" t="str">
        <f>VLOOKUP(AB102,Poulefase!$BD$76:$BE$87,2,FALSE)</f>
        <v>-</v>
      </c>
      <c r="AM102" t="str">
        <f>VLOOKUP(AC102,Poulefase!$BD$76:$BE$87,2,FALSE)</f>
        <v>-</v>
      </c>
    </row>
    <row r="103" spans="7:39" ht="16.2" thickBot="1">
      <c r="G103" s="81">
        <v>98</v>
      </c>
      <c r="H103" s="75"/>
      <c r="I103" s="76" t="s">
        <v>10</v>
      </c>
      <c r="J103" s="76" t="s">
        <v>11</v>
      </c>
      <c r="K103" s="75"/>
      <c r="L103" s="76" t="s">
        <v>13</v>
      </c>
      <c r="M103" s="76" t="s">
        <v>14</v>
      </c>
      <c r="N103" s="75"/>
      <c r="O103" s="76" t="s">
        <v>137</v>
      </c>
      <c r="P103" s="76" t="s">
        <v>138</v>
      </c>
      <c r="Q103" s="76" t="s">
        <v>139</v>
      </c>
      <c r="R103" s="75"/>
      <c r="S103" s="76" t="s">
        <v>141</v>
      </c>
      <c r="U103" t="s">
        <v>307</v>
      </c>
      <c r="V103" s="75" t="s">
        <v>13</v>
      </c>
      <c r="W103" s="75" t="s">
        <v>139</v>
      </c>
      <c r="X103" s="75" t="s">
        <v>10</v>
      </c>
      <c r="Y103" s="75" t="s">
        <v>11</v>
      </c>
      <c r="Z103" s="75" t="s">
        <v>137</v>
      </c>
      <c r="AA103" s="75" t="s">
        <v>14</v>
      </c>
      <c r="AB103" s="75" t="s">
        <v>141</v>
      </c>
      <c r="AC103" s="82" t="s">
        <v>138</v>
      </c>
      <c r="AE103" t="s">
        <v>307</v>
      </c>
      <c r="AF103" t="str">
        <f>VLOOKUP(V103,Poulefase!$BD$76:$BE$87,2,FALSE)</f>
        <v>-</v>
      </c>
      <c r="AG103" t="str">
        <f>VLOOKUP(W103,Poulefase!$BD$76:$BE$87,2,FALSE)</f>
        <v>-</v>
      </c>
      <c r="AH103" t="str">
        <f>VLOOKUP(X103,Poulefase!$BD$76:$BE$87,2,FALSE)</f>
        <v>-</v>
      </c>
      <c r="AI103" t="str">
        <f>VLOOKUP(Y103,Poulefase!$BD$76:$BE$87,2,FALSE)</f>
        <v>-</v>
      </c>
      <c r="AJ103" t="str">
        <f>VLOOKUP(Z103,Poulefase!$BD$76:$BE$87,2,FALSE)</f>
        <v>-</v>
      </c>
      <c r="AK103" t="str">
        <f>VLOOKUP(AA103,Poulefase!$BD$76:$BE$87,2,FALSE)</f>
        <v>-</v>
      </c>
      <c r="AL103" t="str">
        <f>VLOOKUP(AB103,Poulefase!$BD$76:$BE$87,2,FALSE)</f>
        <v>-</v>
      </c>
      <c r="AM103" t="str">
        <f>VLOOKUP(AC103,Poulefase!$BD$76:$BE$87,2,FALSE)</f>
        <v>-</v>
      </c>
    </row>
    <row r="104" spans="7:39" ht="16.2" thickBot="1">
      <c r="G104" s="81">
        <v>99</v>
      </c>
      <c r="H104" s="75"/>
      <c r="I104" s="76" t="s">
        <v>10</v>
      </c>
      <c r="J104" s="76" t="s">
        <v>11</v>
      </c>
      <c r="K104" s="75"/>
      <c r="L104" s="76" t="s">
        <v>13</v>
      </c>
      <c r="M104" s="76" t="s">
        <v>14</v>
      </c>
      <c r="N104" s="75"/>
      <c r="O104" s="76" t="s">
        <v>137</v>
      </c>
      <c r="P104" s="76" t="s">
        <v>138</v>
      </c>
      <c r="Q104" s="76" t="s">
        <v>139</v>
      </c>
      <c r="R104" s="76" t="s">
        <v>140</v>
      </c>
      <c r="S104" s="75"/>
      <c r="U104" t="s">
        <v>308</v>
      </c>
      <c r="V104" s="75" t="s">
        <v>13</v>
      </c>
      <c r="W104" s="75" t="s">
        <v>139</v>
      </c>
      <c r="X104" s="75" t="s">
        <v>10</v>
      </c>
      <c r="Y104" s="75" t="s">
        <v>11</v>
      </c>
      <c r="Z104" s="75" t="s">
        <v>137</v>
      </c>
      <c r="AA104" s="75" t="s">
        <v>14</v>
      </c>
      <c r="AB104" s="75" t="s">
        <v>138</v>
      </c>
      <c r="AC104" s="82" t="s">
        <v>140</v>
      </c>
      <c r="AE104" t="s">
        <v>308</v>
      </c>
      <c r="AF104" t="str">
        <f>VLOOKUP(V104,Poulefase!$BD$76:$BE$87,2,FALSE)</f>
        <v>-</v>
      </c>
      <c r="AG104" t="str">
        <f>VLOOKUP(W104,Poulefase!$BD$76:$BE$87,2,FALSE)</f>
        <v>-</v>
      </c>
      <c r="AH104" t="str">
        <f>VLOOKUP(X104,Poulefase!$BD$76:$BE$87,2,FALSE)</f>
        <v>-</v>
      </c>
      <c r="AI104" t="str">
        <f>VLOOKUP(Y104,Poulefase!$BD$76:$BE$87,2,FALSE)</f>
        <v>-</v>
      </c>
      <c r="AJ104" t="str">
        <f>VLOOKUP(Z104,Poulefase!$BD$76:$BE$87,2,FALSE)</f>
        <v>-</v>
      </c>
      <c r="AK104" t="str">
        <f>VLOOKUP(AA104,Poulefase!$BD$76:$BE$87,2,FALSE)</f>
        <v>-</v>
      </c>
      <c r="AL104" t="str">
        <f>VLOOKUP(AB104,Poulefase!$BD$76:$BE$87,2,FALSE)</f>
        <v>-</v>
      </c>
      <c r="AM104" t="str">
        <f>VLOOKUP(AC104,Poulefase!$BD$76:$BE$87,2,FALSE)</f>
        <v>-</v>
      </c>
    </row>
    <row r="105" spans="7:39" ht="16.2" thickBot="1">
      <c r="G105" s="81">
        <v>100</v>
      </c>
      <c r="H105" s="75"/>
      <c r="I105" s="76" t="s">
        <v>10</v>
      </c>
      <c r="J105" s="76" t="s">
        <v>11</v>
      </c>
      <c r="K105" s="75"/>
      <c r="L105" s="76" t="s">
        <v>13</v>
      </c>
      <c r="M105" s="76" t="s">
        <v>14</v>
      </c>
      <c r="N105" s="76" t="s">
        <v>136</v>
      </c>
      <c r="O105" s="75"/>
      <c r="P105" s="75"/>
      <c r="Q105" s="76" t="s">
        <v>139</v>
      </c>
      <c r="R105" s="76" t="s">
        <v>140</v>
      </c>
      <c r="S105" s="76" t="s">
        <v>141</v>
      </c>
      <c r="U105" t="s">
        <v>309</v>
      </c>
      <c r="V105" s="75" t="s">
        <v>13</v>
      </c>
      <c r="W105" s="75" t="s">
        <v>136</v>
      </c>
      <c r="X105" s="75" t="s">
        <v>10</v>
      </c>
      <c r="Y105" s="75" t="s">
        <v>11</v>
      </c>
      <c r="Z105" s="75" t="s">
        <v>139</v>
      </c>
      <c r="AA105" s="75" t="s">
        <v>14</v>
      </c>
      <c r="AB105" s="75" t="s">
        <v>141</v>
      </c>
      <c r="AC105" s="82" t="s">
        <v>140</v>
      </c>
      <c r="AE105" t="s">
        <v>309</v>
      </c>
      <c r="AF105" t="str">
        <f>VLOOKUP(V105,Poulefase!$BD$76:$BE$87,2,FALSE)</f>
        <v>-</v>
      </c>
      <c r="AG105" t="str">
        <f>VLOOKUP(W105,Poulefase!$BD$76:$BE$87,2,FALSE)</f>
        <v>-</v>
      </c>
      <c r="AH105" t="str">
        <f>VLOOKUP(X105,Poulefase!$BD$76:$BE$87,2,FALSE)</f>
        <v>-</v>
      </c>
      <c r="AI105" t="str">
        <f>VLOOKUP(Y105,Poulefase!$BD$76:$BE$87,2,FALSE)</f>
        <v>-</v>
      </c>
      <c r="AJ105" t="str">
        <f>VLOOKUP(Z105,Poulefase!$BD$76:$BE$87,2,FALSE)</f>
        <v>-</v>
      </c>
      <c r="AK105" t="str">
        <f>VLOOKUP(AA105,Poulefase!$BD$76:$BE$87,2,FALSE)</f>
        <v>-</v>
      </c>
      <c r="AL105" t="str">
        <f>VLOOKUP(AB105,Poulefase!$BD$76:$BE$87,2,FALSE)</f>
        <v>-</v>
      </c>
      <c r="AM105" t="str">
        <f>VLOOKUP(AC105,Poulefase!$BD$76:$BE$87,2,FALSE)</f>
        <v>-</v>
      </c>
    </row>
    <row r="106" spans="7:39" ht="16.2" thickBot="1">
      <c r="G106" s="81">
        <v>101</v>
      </c>
      <c r="H106" s="75"/>
      <c r="I106" s="76" t="s">
        <v>10</v>
      </c>
      <c r="J106" s="76" t="s">
        <v>11</v>
      </c>
      <c r="K106" s="75"/>
      <c r="L106" s="76" t="s">
        <v>13</v>
      </c>
      <c r="M106" s="76" t="s">
        <v>14</v>
      </c>
      <c r="N106" s="76" t="s">
        <v>136</v>
      </c>
      <c r="O106" s="75"/>
      <c r="P106" s="76" t="s">
        <v>138</v>
      </c>
      <c r="Q106" s="75"/>
      <c r="R106" s="76" t="s">
        <v>140</v>
      </c>
      <c r="S106" s="76" t="s">
        <v>141</v>
      </c>
      <c r="U106" t="s">
        <v>310</v>
      </c>
      <c r="V106" s="75" t="s">
        <v>13</v>
      </c>
      <c r="W106" s="75" t="s">
        <v>136</v>
      </c>
      <c r="X106" s="75" t="s">
        <v>10</v>
      </c>
      <c r="Y106" s="75" t="s">
        <v>11</v>
      </c>
      <c r="Z106" s="75" t="s">
        <v>138</v>
      </c>
      <c r="AA106" s="75" t="s">
        <v>14</v>
      </c>
      <c r="AB106" s="75" t="s">
        <v>141</v>
      </c>
      <c r="AC106" s="82" t="s">
        <v>140</v>
      </c>
      <c r="AE106" t="s">
        <v>310</v>
      </c>
      <c r="AF106" t="str">
        <f>VLOOKUP(V106,Poulefase!$BD$76:$BE$87,2,FALSE)</f>
        <v>-</v>
      </c>
      <c r="AG106" t="str">
        <f>VLOOKUP(W106,Poulefase!$BD$76:$BE$87,2,FALSE)</f>
        <v>-</v>
      </c>
      <c r="AH106" t="str">
        <f>VLOOKUP(X106,Poulefase!$BD$76:$BE$87,2,FALSE)</f>
        <v>-</v>
      </c>
      <c r="AI106" t="str">
        <f>VLOOKUP(Y106,Poulefase!$BD$76:$BE$87,2,FALSE)</f>
        <v>-</v>
      </c>
      <c r="AJ106" t="str">
        <f>VLOOKUP(Z106,Poulefase!$BD$76:$BE$87,2,FALSE)</f>
        <v>-</v>
      </c>
      <c r="AK106" t="str">
        <f>VLOOKUP(AA106,Poulefase!$BD$76:$BE$87,2,FALSE)</f>
        <v>-</v>
      </c>
      <c r="AL106" t="str">
        <f>VLOOKUP(AB106,Poulefase!$BD$76:$BE$87,2,FALSE)</f>
        <v>-</v>
      </c>
      <c r="AM106" t="str">
        <f>VLOOKUP(AC106,Poulefase!$BD$76:$BE$87,2,FALSE)</f>
        <v>-</v>
      </c>
    </row>
    <row r="107" spans="7:39" ht="16.2" thickBot="1">
      <c r="G107" s="81">
        <v>102</v>
      </c>
      <c r="H107" s="75"/>
      <c r="I107" s="76" t="s">
        <v>10</v>
      </c>
      <c r="J107" s="76" t="s">
        <v>11</v>
      </c>
      <c r="K107" s="75"/>
      <c r="L107" s="76" t="s">
        <v>13</v>
      </c>
      <c r="M107" s="76" t="s">
        <v>14</v>
      </c>
      <c r="N107" s="76" t="s">
        <v>136</v>
      </c>
      <c r="O107" s="75"/>
      <c r="P107" s="76" t="s">
        <v>138</v>
      </c>
      <c r="Q107" s="76" t="s">
        <v>139</v>
      </c>
      <c r="R107" s="75"/>
      <c r="S107" s="76" t="s">
        <v>141</v>
      </c>
      <c r="U107" t="s">
        <v>311</v>
      </c>
      <c r="V107" s="75" t="s">
        <v>13</v>
      </c>
      <c r="W107" s="75" t="s">
        <v>136</v>
      </c>
      <c r="X107" s="75" t="s">
        <v>10</v>
      </c>
      <c r="Y107" s="75" t="s">
        <v>11</v>
      </c>
      <c r="Z107" s="75" t="s">
        <v>139</v>
      </c>
      <c r="AA107" s="75" t="s">
        <v>14</v>
      </c>
      <c r="AB107" s="75" t="s">
        <v>141</v>
      </c>
      <c r="AC107" s="82" t="s">
        <v>138</v>
      </c>
      <c r="AE107" t="s">
        <v>311</v>
      </c>
      <c r="AF107" t="str">
        <f>VLOOKUP(V107,Poulefase!$BD$76:$BE$87,2,FALSE)</f>
        <v>-</v>
      </c>
      <c r="AG107" t="str">
        <f>VLOOKUP(W107,Poulefase!$BD$76:$BE$87,2,FALSE)</f>
        <v>-</v>
      </c>
      <c r="AH107" t="str">
        <f>VLOOKUP(X107,Poulefase!$BD$76:$BE$87,2,FALSE)</f>
        <v>-</v>
      </c>
      <c r="AI107" t="str">
        <f>VLOOKUP(Y107,Poulefase!$BD$76:$BE$87,2,FALSE)</f>
        <v>-</v>
      </c>
      <c r="AJ107" t="str">
        <f>VLOOKUP(Z107,Poulefase!$BD$76:$BE$87,2,FALSE)</f>
        <v>-</v>
      </c>
      <c r="AK107" t="str">
        <f>VLOOKUP(AA107,Poulefase!$BD$76:$BE$87,2,FALSE)</f>
        <v>-</v>
      </c>
      <c r="AL107" t="str">
        <f>VLOOKUP(AB107,Poulefase!$BD$76:$BE$87,2,FALSE)</f>
        <v>-</v>
      </c>
      <c r="AM107" t="str">
        <f>VLOOKUP(AC107,Poulefase!$BD$76:$BE$87,2,FALSE)</f>
        <v>-</v>
      </c>
    </row>
    <row r="108" spans="7:39" ht="16.2" thickBot="1">
      <c r="G108" s="81">
        <v>103</v>
      </c>
      <c r="H108" s="75"/>
      <c r="I108" s="76" t="s">
        <v>10</v>
      </c>
      <c r="J108" s="76" t="s">
        <v>11</v>
      </c>
      <c r="K108" s="75"/>
      <c r="L108" s="76" t="s">
        <v>13</v>
      </c>
      <c r="M108" s="76" t="s">
        <v>14</v>
      </c>
      <c r="N108" s="76" t="s">
        <v>136</v>
      </c>
      <c r="O108" s="75"/>
      <c r="P108" s="76" t="s">
        <v>138</v>
      </c>
      <c r="Q108" s="76" t="s">
        <v>139</v>
      </c>
      <c r="R108" s="76" t="s">
        <v>140</v>
      </c>
      <c r="S108" s="75"/>
      <c r="U108" t="s">
        <v>312</v>
      </c>
      <c r="V108" s="75" t="s">
        <v>13</v>
      </c>
      <c r="W108" s="75" t="s">
        <v>136</v>
      </c>
      <c r="X108" s="75" t="s">
        <v>10</v>
      </c>
      <c r="Y108" s="75" t="s">
        <v>11</v>
      </c>
      <c r="Z108" s="75" t="s">
        <v>139</v>
      </c>
      <c r="AA108" s="75" t="s">
        <v>14</v>
      </c>
      <c r="AB108" s="75" t="s">
        <v>138</v>
      </c>
      <c r="AC108" s="82" t="s">
        <v>140</v>
      </c>
      <c r="AE108" t="s">
        <v>312</v>
      </c>
      <c r="AF108" t="str">
        <f>VLOOKUP(V108,Poulefase!$BD$76:$BE$87,2,FALSE)</f>
        <v>-</v>
      </c>
      <c r="AG108" t="str">
        <f>VLOOKUP(W108,Poulefase!$BD$76:$BE$87,2,FALSE)</f>
        <v>-</v>
      </c>
      <c r="AH108" t="str">
        <f>VLOOKUP(X108,Poulefase!$BD$76:$BE$87,2,FALSE)</f>
        <v>-</v>
      </c>
      <c r="AI108" t="str">
        <f>VLOOKUP(Y108,Poulefase!$BD$76:$BE$87,2,FALSE)</f>
        <v>-</v>
      </c>
      <c r="AJ108" t="str">
        <f>VLOOKUP(Z108,Poulefase!$BD$76:$BE$87,2,FALSE)</f>
        <v>-</v>
      </c>
      <c r="AK108" t="str">
        <f>VLOOKUP(AA108,Poulefase!$BD$76:$BE$87,2,FALSE)</f>
        <v>-</v>
      </c>
      <c r="AL108" t="str">
        <f>VLOOKUP(AB108,Poulefase!$BD$76:$BE$87,2,FALSE)</f>
        <v>-</v>
      </c>
      <c r="AM108" t="str">
        <f>VLOOKUP(AC108,Poulefase!$BD$76:$BE$87,2,FALSE)</f>
        <v>-</v>
      </c>
    </row>
    <row r="109" spans="7:39" ht="16.2" thickBot="1">
      <c r="G109" s="81">
        <v>104</v>
      </c>
      <c r="H109" s="75"/>
      <c r="I109" s="76" t="s">
        <v>10</v>
      </c>
      <c r="J109" s="76" t="s">
        <v>11</v>
      </c>
      <c r="K109" s="75"/>
      <c r="L109" s="76" t="s">
        <v>13</v>
      </c>
      <c r="M109" s="76" t="s">
        <v>14</v>
      </c>
      <c r="N109" s="76" t="s">
        <v>136</v>
      </c>
      <c r="O109" s="76" t="s">
        <v>137</v>
      </c>
      <c r="P109" s="75"/>
      <c r="Q109" s="75"/>
      <c r="R109" s="76" t="s">
        <v>140</v>
      </c>
      <c r="S109" s="76" t="s">
        <v>141</v>
      </c>
      <c r="U109" t="s">
        <v>313</v>
      </c>
      <c r="V109" s="75" t="s">
        <v>13</v>
      </c>
      <c r="W109" s="75" t="s">
        <v>136</v>
      </c>
      <c r="X109" s="75" t="s">
        <v>10</v>
      </c>
      <c r="Y109" s="75" t="s">
        <v>11</v>
      </c>
      <c r="Z109" s="75" t="s">
        <v>137</v>
      </c>
      <c r="AA109" s="75" t="s">
        <v>14</v>
      </c>
      <c r="AB109" s="75" t="s">
        <v>141</v>
      </c>
      <c r="AC109" s="82" t="s">
        <v>140</v>
      </c>
      <c r="AE109" t="s">
        <v>313</v>
      </c>
      <c r="AF109" t="str">
        <f>VLOOKUP(V109,Poulefase!$BD$76:$BE$87,2,FALSE)</f>
        <v>-</v>
      </c>
      <c r="AG109" t="str">
        <f>VLOOKUP(W109,Poulefase!$BD$76:$BE$87,2,FALSE)</f>
        <v>-</v>
      </c>
      <c r="AH109" t="str">
        <f>VLOOKUP(X109,Poulefase!$BD$76:$BE$87,2,FALSE)</f>
        <v>-</v>
      </c>
      <c r="AI109" t="str">
        <f>VLOOKUP(Y109,Poulefase!$BD$76:$BE$87,2,FALSE)</f>
        <v>-</v>
      </c>
      <c r="AJ109" t="str">
        <f>VLOOKUP(Z109,Poulefase!$BD$76:$BE$87,2,FALSE)</f>
        <v>-</v>
      </c>
      <c r="AK109" t="str">
        <f>VLOOKUP(AA109,Poulefase!$BD$76:$BE$87,2,FALSE)</f>
        <v>-</v>
      </c>
      <c r="AL109" t="str">
        <f>VLOOKUP(AB109,Poulefase!$BD$76:$BE$87,2,FALSE)</f>
        <v>-</v>
      </c>
      <c r="AM109" t="str">
        <f>VLOOKUP(AC109,Poulefase!$BD$76:$BE$87,2,FALSE)</f>
        <v>-</v>
      </c>
    </row>
    <row r="110" spans="7:39" ht="16.2" thickBot="1">
      <c r="G110" s="81">
        <v>105</v>
      </c>
      <c r="H110" s="75"/>
      <c r="I110" s="76" t="s">
        <v>10</v>
      </c>
      <c r="J110" s="76" t="s">
        <v>11</v>
      </c>
      <c r="K110" s="75"/>
      <c r="L110" s="76" t="s">
        <v>13</v>
      </c>
      <c r="M110" s="76" t="s">
        <v>14</v>
      </c>
      <c r="N110" s="76" t="s">
        <v>136</v>
      </c>
      <c r="O110" s="76" t="s">
        <v>137</v>
      </c>
      <c r="P110" s="75"/>
      <c r="Q110" s="76" t="s">
        <v>139</v>
      </c>
      <c r="R110" s="75"/>
      <c r="S110" s="76" t="s">
        <v>141</v>
      </c>
      <c r="U110" t="s">
        <v>314</v>
      </c>
      <c r="V110" s="75" t="s">
        <v>137</v>
      </c>
      <c r="W110" s="75" t="s">
        <v>136</v>
      </c>
      <c r="X110" s="75" t="s">
        <v>10</v>
      </c>
      <c r="Y110" s="75" t="s">
        <v>11</v>
      </c>
      <c r="Z110" s="75" t="s">
        <v>139</v>
      </c>
      <c r="AA110" s="75" t="s">
        <v>14</v>
      </c>
      <c r="AB110" s="75" t="s">
        <v>141</v>
      </c>
      <c r="AC110" s="82" t="s">
        <v>13</v>
      </c>
      <c r="AE110" t="s">
        <v>314</v>
      </c>
      <c r="AF110" t="str">
        <f>VLOOKUP(V110,Poulefase!$BD$76:$BE$87,2,FALSE)</f>
        <v>-</v>
      </c>
      <c r="AG110" t="str">
        <f>VLOOKUP(W110,Poulefase!$BD$76:$BE$87,2,FALSE)</f>
        <v>-</v>
      </c>
      <c r="AH110" t="str">
        <f>VLOOKUP(X110,Poulefase!$BD$76:$BE$87,2,FALSE)</f>
        <v>-</v>
      </c>
      <c r="AI110" t="str">
        <f>VLOOKUP(Y110,Poulefase!$BD$76:$BE$87,2,FALSE)</f>
        <v>-</v>
      </c>
      <c r="AJ110" t="str">
        <f>VLOOKUP(Z110,Poulefase!$BD$76:$BE$87,2,FALSE)</f>
        <v>-</v>
      </c>
      <c r="AK110" t="str">
        <f>VLOOKUP(AA110,Poulefase!$BD$76:$BE$87,2,FALSE)</f>
        <v>-</v>
      </c>
      <c r="AL110" t="str">
        <f>VLOOKUP(AB110,Poulefase!$BD$76:$BE$87,2,FALSE)</f>
        <v>-</v>
      </c>
      <c r="AM110" t="str">
        <f>VLOOKUP(AC110,Poulefase!$BD$76:$BE$87,2,FALSE)</f>
        <v>-</v>
      </c>
    </row>
    <row r="111" spans="7:39" ht="16.2" thickBot="1">
      <c r="G111" s="81">
        <v>106</v>
      </c>
      <c r="H111" s="75"/>
      <c r="I111" s="76" t="s">
        <v>10</v>
      </c>
      <c r="J111" s="76" t="s">
        <v>11</v>
      </c>
      <c r="K111" s="75"/>
      <c r="L111" s="76" t="s">
        <v>13</v>
      </c>
      <c r="M111" s="76" t="s">
        <v>14</v>
      </c>
      <c r="N111" s="76" t="s">
        <v>136</v>
      </c>
      <c r="O111" s="76" t="s">
        <v>137</v>
      </c>
      <c r="P111" s="75"/>
      <c r="Q111" s="76" t="s">
        <v>139</v>
      </c>
      <c r="R111" s="76" t="s">
        <v>140</v>
      </c>
      <c r="S111" s="75"/>
      <c r="U111" t="s">
        <v>315</v>
      </c>
      <c r="V111" s="75" t="s">
        <v>137</v>
      </c>
      <c r="W111" s="75" t="s">
        <v>136</v>
      </c>
      <c r="X111" s="75" t="s">
        <v>10</v>
      </c>
      <c r="Y111" s="75" t="s">
        <v>11</v>
      </c>
      <c r="Z111" s="75" t="s">
        <v>139</v>
      </c>
      <c r="AA111" s="75" t="s">
        <v>14</v>
      </c>
      <c r="AB111" s="75" t="s">
        <v>13</v>
      </c>
      <c r="AC111" s="82" t="s">
        <v>140</v>
      </c>
      <c r="AE111" t="s">
        <v>315</v>
      </c>
      <c r="AF111" t="str">
        <f>VLOOKUP(V111,Poulefase!$BD$76:$BE$87,2,FALSE)</f>
        <v>-</v>
      </c>
      <c r="AG111" t="str">
        <f>VLOOKUP(W111,Poulefase!$BD$76:$BE$87,2,FALSE)</f>
        <v>-</v>
      </c>
      <c r="AH111" t="str">
        <f>VLOOKUP(X111,Poulefase!$BD$76:$BE$87,2,FALSE)</f>
        <v>-</v>
      </c>
      <c r="AI111" t="str">
        <f>VLOOKUP(Y111,Poulefase!$BD$76:$BE$87,2,FALSE)</f>
        <v>-</v>
      </c>
      <c r="AJ111" t="str">
        <f>VLOOKUP(Z111,Poulefase!$BD$76:$BE$87,2,FALSE)</f>
        <v>-</v>
      </c>
      <c r="AK111" t="str">
        <f>VLOOKUP(AA111,Poulefase!$BD$76:$BE$87,2,FALSE)</f>
        <v>-</v>
      </c>
      <c r="AL111" t="str">
        <f>VLOOKUP(AB111,Poulefase!$BD$76:$BE$87,2,FALSE)</f>
        <v>-</v>
      </c>
      <c r="AM111" t="str">
        <f>VLOOKUP(AC111,Poulefase!$BD$76:$BE$87,2,FALSE)</f>
        <v>-</v>
      </c>
    </row>
    <row r="112" spans="7:39" ht="16.2" thickBot="1">
      <c r="G112" s="81">
        <v>107</v>
      </c>
      <c r="H112" s="75"/>
      <c r="I112" s="76" t="s">
        <v>10</v>
      </c>
      <c r="J112" s="76" t="s">
        <v>11</v>
      </c>
      <c r="K112" s="75"/>
      <c r="L112" s="76" t="s">
        <v>13</v>
      </c>
      <c r="M112" s="76" t="s">
        <v>14</v>
      </c>
      <c r="N112" s="76" t="s">
        <v>136</v>
      </c>
      <c r="O112" s="76" t="s">
        <v>137</v>
      </c>
      <c r="P112" s="76" t="s">
        <v>138</v>
      </c>
      <c r="Q112" s="75"/>
      <c r="R112" s="75"/>
      <c r="S112" s="76" t="s">
        <v>141</v>
      </c>
      <c r="U112" t="s">
        <v>316</v>
      </c>
      <c r="V112" s="75" t="s">
        <v>13</v>
      </c>
      <c r="W112" s="75" t="s">
        <v>136</v>
      </c>
      <c r="X112" s="75" t="s">
        <v>10</v>
      </c>
      <c r="Y112" s="75" t="s">
        <v>11</v>
      </c>
      <c r="Z112" s="75" t="s">
        <v>137</v>
      </c>
      <c r="AA112" s="75" t="s">
        <v>14</v>
      </c>
      <c r="AB112" s="75" t="s">
        <v>141</v>
      </c>
      <c r="AC112" s="82" t="s">
        <v>138</v>
      </c>
      <c r="AE112" t="s">
        <v>316</v>
      </c>
      <c r="AF112" t="str">
        <f>VLOOKUP(V112,Poulefase!$BD$76:$BE$87,2,FALSE)</f>
        <v>-</v>
      </c>
      <c r="AG112" t="str">
        <f>VLOOKUP(W112,Poulefase!$BD$76:$BE$87,2,FALSE)</f>
        <v>-</v>
      </c>
      <c r="AH112" t="str">
        <f>VLOOKUP(X112,Poulefase!$BD$76:$BE$87,2,FALSE)</f>
        <v>-</v>
      </c>
      <c r="AI112" t="str">
        <f>VLOOKUP(Y112,Poulefase!$BD$76:$BE$87,2,FALSE)</f>
        <v>-</v>
      </c>
      <c r="AJ112" t="str">
        <f>VLOOKUP(Z112,Poulefase!$BD$76:$BE$87,2,FALSE)</f>
        <v>-</v>
      </c>
      <c r="AK112" t="str">
        <f>VLOOKUP(AA112,Poulefase!$BD$76:$BE$87,2,FALSE)</f>
        <v>-</v>
      </c>
      <c r="AL112" t="str">
        <f>VLOOKUP(AB112,Poulefase!$BD$76:$BE$87,2,FALSE)</f>
        <v>-</v>
      </c>
      <c r="AM112" t="str">
        <f>VLOOKUP(AC112,Poulefase!$BD$76:$BE$87,2,FALSE)</f>
        <v>-</v>
      </c>
    </row>
    <row r="113" spans="7:39" ht="16.2" thickBot="1">
      <c r="G113" s="81">
        <v>108</v>
      </c>
      <c r="H113" s="75"/>
      <c r="I113" s="76" t="s">
        <v>10</v>
      </c>
      <c r="J113" s="76" t="s">
        <v>11</v>
      </c>
      <c r="K113" s="75"/>
      <c r="L113" s="76" t="s">
        <v>13</v>
      </c>
      <c r="M113" s="76" t="s">
        <v>14</v>
      </c>
      <c r="N113" s="76" t="s">
        <v>136</v>
      </c>
      <c r="O113" s="76" t="s">
        <v>137</v>
      </c>
      <c r="P113" s="76" t="s">
        <v>138</v>
      </c>
      <c r="Q113" s="75"/>
      <c r="R113" s="76" t="s">
        <v>140</v>
      </c>
      <c r="S113" s="75"/>
      <c r="U113" t="s">
        <v>317</v>
      </c>
      <c r="V113" s="75" t="s">
        <v>13</v>
      </c>
      <c r="W113" s="75" t="s">
        <v>136</v>
      </c>
      <c r="X113" s="75" t="s">
        <v>10</v>
      </c>
      <c r="Y113" s="75" t="s">
        <v>11</v>
      </c>
      <c r="Z113" s="75" t="s">
        <v>137</v>
      </c>
      <c r="AA113" s="75" t="s">
        <v>14</v>
      </c>
      <c r="AB113" s="75" t="s">
        <v>138</v>
      </c>
      <c r="AC113" s="82" t="s">
        <v>140</v>
      </c>
      <c r="AE113" t="s">
        <v>317</v>
      </c>
      <c r="AF113" t="str">
        <f>VLOOKUP(V113,Poulefase!$BD$76:$BE$87,2,FALSE)</f>
        <v>-</v>
      </c>
      <c r="AG113" t="str">
        <f>VLOOKUP(W113,Poulefase!$BD$76:$BE$87,2,FALSE)</f>
        <v>-</v>
      </c>
      <c r="AH113" t="str">
        <f>VLOOKUP(X113,Poulefase!$BD$76:$BE$87,2,FALSE)</f>
        <v>-</v>
      </c>
      <c r="AI113" t="str">
        <f>VLOOKUP(Y113,Poulefase!$BD$76:$BE$87,2,FALSE)</f>
        <v>-</v>
      </c>
      <c r="AJ113" t="str">
        <f>VLOOKUP(Z113,Poulefase!$BD$76:$BE$87,2,FALSE)</f>
        <v>-</v>
      </c>
      <c r="AK113" t="str">
        <f>VLOOKUP(AA113,Poulefase!$BD$76:$BE$87,2,FALSE)</f>
        <v>-</v>
      </c>
      <c r="AL113" t="str">
        <f>VLOOKUP(AB113,Poulefase!$BD$76:$BE$87,2,FALSE)</f>
        <v>-</v>
      </c>
      <c r="AM113" t="str">
        <f>VLOOKUP(AC113,Poulefase!$BD$76:$BE$87,2,FALSE)</f>
        <v>-</v>
      </c>
    </row>
    <row r="114" spans="7:39" ht="16.2" thickBot="1">
      <c r="G114" s="81">
        <v>109</v>
      </c>
      <c r="H114" s="75"/>
      <c r="I114" s="76" t="s">
        <v>10</v>
      </c>
      <c r="J114" s="76" t="s">
        <v>11</v>
      </c>
      <c r="K114" s="75"/>
      <c r="L114" s="76" t="s">
        <v>13</v>
      </c>
      <c r="M114" s="76" t="s">
        <v>14</v>
      </c>
      <c r="N114" s="76" t="s">
        <v>136</v>
      </c>
      <c r="O114" s="76" t="s">
        <v>137</v>
      </c>
      <c r="P114" s="76" t="s">
        <v>138</v>
      </c>
      <c r="Q114" s="76" t="s">
        <v>139</v>
      </c>
      <c r="R114" s="75"/>
      <c r="S114" s="75"/>
      <c r="U114" t="s">
        <v>318</v>
      </c>
      <c r="V114" s="75" t="s">
        <v>137</v>
      </c>
      <c r="W114" s="75" t="s">
        <v>136</v>
      </c>
      <c r="X114" s="75" t="s">
        <v>10</v>
      </c>
      <c r="Y114" s="75" t="s">
        <v>11</v>
      </c>
      <c r="Z114" s="75" t="s">
        <v>139</v>
      </c>
      <c r="AA114" s="75" t="s">
        <v>14</v>
      </c>
      <c r="AB114" s="75" t="s">
        <v>13</v>
      </c>
      <c r="AC114" s="82" t="s">
        <v>138</v>
      </c>
      <c r="AE114" t="s">
        <v>318</v>
      </c>
      <c r="AF114" t="str">
        <f>VLOOKUP(V114,Poulefase!$BD$76:$BE$87,2,FALSE)</f>
        <v>-</v>
      </c>
      <c r="AG114" t="str">
        <f>VLOOKUP(W114,Poulefase!$BD$76:$BE$87,2,FALSE)</f>
        <v>-</v>
      </c>
      <c r="AH114" t="str">
        <f>VLOOKUP(X114,Poulefase!$BD$76:$BE$87,2,FALSE)</f>
        <v>-</v>
      </c>
      <c r="AI114" t="str">
        <f>VLOOKUP(Y114,Poulefase!$BD$76:$BE$87,2,FALSE)</f>
        <v>-</v>
      </c>
      <c r="AJ114" t="str">
        <f>VLOOKUP(Z114,Poulefase!$BD$76:$BE$87,2,FALSE)</f>
        <v>-</v>
      </c>
      <c r="AK114" t="str">
        <f>VLOOKUP(AA114,Poulefase!$BD$76:$BE$87,2,FALSE)</f>
        <v>-</v>
      </c>
      <c r="AL114" t="str">
        <f>VLOOKUP(AB114,Poulefase!$BD$76:$BE$87,2,FALSE)</f>
        <v>-</v>
      </c>
      <c r="AM114" t="str">
        <f>VLOOKUP(AC114,Poulefase!$BD$76:$BE$87,2,FALSE)</f>
        <v>-</v>
      </c>
    </row>
    <row r="115" spans="7:39" ht="16.2" thickBot="1">
      <c r="G115" s="81">
        <v>110</v>
      </c>
      <c r="H115" s="75"/>
      <c r="I115" s="76" t="s">
        <v>10</v>
      </c>
      <c r="J115" s="76" t="s">
        <v>11</v>
      </c>
      <c r="K115" s="76" t="s">
        <v>12</v>
      </c>
      <c r="L115" s="75"/>
      <c r="M115" s="75"/>
      <c r="N115" s="75"/>
      <c r="O115" s="76" t="s">
        <v>137</v>
      </c>
      <c r="P115" s="76" t="s">
        <v>138</v>
      </c>
      <c r="Q115" s="76" t="s">
        <v>139</v>
      </c>
      <c r="R115" s="76" t="s">
        <v>140</v>
      </c>
      <c r="S115" s="76" t="s">
        <v>141</v>
      </c>
      <c r="U115" t="s">
        <v>319</v>
      </c>
      <c r="V115" s="75" t="s">
        <v>137</v>
      </c>
      <c r="W115" s="75" t="s">
        <v>139</v>
      </c>
      <c r="X115" s="75" t="s">
        <v>10</v>
      </c>
      <c r="Y115" s="75" t="s">
        <v>11</v>
      </c>
      <c r="Z115" s="75" t="s">
        <v>138</v>
      </c>
      <c r="AA115" s="75" t="s">
        <v>12</v>
      </c>
      <c r="AB115" s="75" t="s">
        <v>141</v>
      </c>
      <c r="AC115" s="82" t="s">
        <v>140</v>
      </c>
      <c r="AE115" t="s">
        <v>319</v>
      </c>
      <c r="AF115" t="str">
        <f>VLOOKUP(V115,Poulefase!$BD$76:$BE$87,2,FALSE)</f>
        <v>-</v>
      </c>
      <c r="AG115" t="str">
        <f>VLOOKUP(W115,Poulefase!$BD$76:$BE$87,2,FALSE)</f>
        <v>-</v>
      </c>
      <c r="AH115" t="str">
        <f>VLOOKUP(X115,Poulefase!$BD$76:$BE$87,2,FALSE)</f>
        <v>-</v>
      </c>
      <c r="AI115" t="str">
        <f>VLOOKUP(Y115,Poulefase!$BD$76:$BE$87,2,FALSE)</f>
        <v>-</v>
      </c>
      <c r="AJ115" t="str">
        <f>VLOOKUP(Z115,Poulefase!$BD$76:$BE$87,2,FALSE)</f>
        <v>-</v>
      </c>
      <c r="AK115" t="str">
        <f>VLOOKUP(AA115,Poulefase!$BD$76:$BE$87,2,FALSE)</f>
        <v>-</v>
      </c>
      <c r="AL115" t="str">
        <f>VLOOKUP(AB115,Poulefase!$BD$76:$BE$87,2,FALSE)</f>
        <v>-</v>
      </c>
      <c r="AM115" t="str">
        <f>VLOOKUP(AC115,Poulefase!$BD$76:$BE$87,2,FALSE)</f>
        <v>-</v>
      </c>
    </row>
    <row r="116" spans="7:39" ht="16.2" thickBot="1">
      <c r="G116" s="81">
        <v>111</v>
      </c>
      <c r="H116" s="75"/>
      <c r="I116" s="76" t="s">
        <v>10</v>
      </c>
      <c r="J116" s="76" t="s">
        <v>11</v>
      </c>
      <c r="K116" s="76" t="s">
        <v>12</v>
      </c>
      <c r="L116" s="75"/>
      <c r="M116" s="75"/>
      <c r="N116" s="76" t="s">
        <v>136</v>
      </c>
      <c r="O116" s="75"/>
      <c r="P116" s="76" t="s">
        <v>138</v>
      </c>
      <c r="Q116" s="76" t="s">
        <v>139</v>
      </c>
      <c r="R116" s="76" t="s">
        <v>140</v>
      </c>
      <c r="S116" s="76" t="s">
        <v>141</v>
      </c>
      <c r="U116" t="s">
        <v>320</v>
      </c>
      <c r="V116" s="75" t="s">
        <v>138</v>
      </c>
      <c r="W116" s="75" t="s">
        <v>136</v>
      </c>
      <c r="X116" s="75" t="s">
        <v>10</v>
      </c>
      <c r="Y116" s="75" t="s">
        <v>11</v>
      </c>
      <c r="Z116" s="75" t="s">
        <v>139</v>
      </c>
      <c r="AA116" s="75" t="s">
        <v>12</v>
      </c>
      <c r="AB116" s="75" t="s">
        <v>141</v>
      </c>
      <c r="AC116" s="82" t="s">
        <v>140</v>
      </c>
      <c r="AE116" t="s">
        <v>320</v>
      </c>
      <c r="AF116" t="str">
        <f>VLOOKUP(V116,Poulefase!$BD$76:$BE$87,2,FALSE)</f>
        <v>-</v>
      </c>
      <c r="AG116" t="str">
        <f>VLOOKUP(W116,Poulefase!$BD$76:$BE$87,2,FALSE)</f>
        <v>-</v>
      </c>
      <c r="AH116" t="str">
        <f>VLOOKUP(X116,Poulefase!$BD$76:$BE$87,2,FALSE)</f>
        <v>-</v>
      </c>
      <c r="AI116" t="str">
        <f>VLOOKUP(Y116,Poulefase!$BD$76:$BE$87,2,FALSE)</f>
        <v>-</v>
      </c>
      <c r="AJ116" t="str">
        <f>VLOOKUP(Z116,Poulefase!$BD$76:$BE$87,2,FALSE)</f>
        <v>-</v>
      </c>
      <c r="AK116" t="str">
        <f>VLOOKUP(AA116,Poulefase!$BD$76:$BE$87,2,FALSE)</f>
        <v>-</v>
      </c>
      <c r="AL116" t="str">
        <f>VLOOKUP(AB116,Poulefase!$BD$76:$BE$87,2,FALSE)</f>
        <v>-</v>
      </c>
      <c r="AM116" t="str">
        <f>VLOOKUP(AC116,Poulefase!$BD$76:$BE$87,2,FALSE)</f>
        <v>-</v>
      </c>
    </row>
    <row r="117" spans="7:39" ht="16.2" thickBot="1">
      <c r="G117" s="81">
        <v>112</v>
      </c>
      <c r="H117" s="75"/>
      <c r="I117" s="76" t="s">
        <v>10</v>
      </c>
      <c r="J117" s="76" t="s">
        <v>11</v>
      </c>
      <c r="K117" s="76" t="s">
        <v>12</v>
      </c>
      <c r="L117" s="75"/>
      <c r="M117" s="75"/>
      <c r="N117" s="76" t="s">
        <v>136</v>
      </c>
      <c r="O117" s="76" t="s">
        <v>137</v>
      </c>
      <c r="P117" s="75"/>
      <c r="Q117" s="76" t="s">
        <v>139</v>
      </c>
      <c r="R117" s="76" t="s">
        <v>140</v>
      </c>
      <c r="S117" s="76" t="s">
        <v>141</v>
      </c>
      <c r="U117" t="s">
        <v>321</v>
      </c>
      <c r="V117" s="75" t="s">
        <v>137</v>
      </c>
      <c r="W117" s="75" t="s">
        <v>136</v>
      </c>
      <c r="X117" s="75" t="s">
        <v>10</v>
      </c>
      <c r="Y117" s="75" t="s">
        <v>11</v>
      </c>
      <c r="Z117" s="75" t="s">
        <v>139</v>
      </c>
      <c r="AA117" s="75" t="s">
        <v>12</v>
      </c>
      <c r="AB117" s="75" t="s">
        <v>141</v>
      </c>
      <c r="AC117" s="82" t="s">
        <v>140</v>
      </c>
      <c r="AE117" t="s">
        <v>321</v>
      </c>
      <c r="AF117" t="str">
        <f>VLOOKUP(V117,Poulefase!$BD$76:$BE$87,2,FALSE)</f>
        <v>-</v>
      </c>
      <c r="AG117" t="str">
        <f>VLOOKUP(W117,Poulefase!$BD$76:$BE$87,2,FALSE)</f>
        <v>-</v>
      </c>
      <c r="AH117" t="str">
        <f>VLOOKUP(X117,Poulefase!$BD$76:$BE$87,2,FALSE)</f>
        <v>-</v>
      </c>
      <c r="AI117" t="str">
        <f>VLOOKUP(Y117,Poulefase!$BD$76:$BE$87,2,FALSE)</f>
        <v>-</v>
      </c>
      <c r="AJ117" t="str">
        <f>VLOOKUP(Z117,Poulefase!$BD$76:$BE$87,2,FALSE)</f>
        <v>-</v>
      </c>
      <c r="AK117" t="str">
        <f>VLOOKUP(AA117,Poulefase!$BD$76:$BE$87,2,FALSE)</f>
        <v>-</v>
      </c>
      <c r="AL117" t="str">
        <f>VLOOKUP(AB117,Poulefase!$BD$76:$BE$87,2,FALSE)</f>
        <v>-</v>
      </c>
      <c r="AM117" t="str">
        <f>VLOOKUP(AC117,Poulefase!$BD$76:$BE$87,2,FALSE)</f>
        <v>-</v>
      </c>
    </row>
    <row r="118" spans="7:39" ht="16.2" thickBot="1">
      <c r="G118" s="81">
        <v>113</v>
      </c>
      <c r="H118" s="75"/>
      <c r="I118" s="76" t="s">
        <v>10</v>
      </c>
      <c r="J118" s="76" t="s">
        <v>11</v>
      </c>
      <c r="K118" s="76" t="s">
        <v>12</v>
      </c>
      <c r="L118" s="75"/>
      <c r="M118" s="75"/>
      <c r="N118" s="76" t="s">
        <v>136</v>
      </c>
      <c r="O118" s="76" t="s">
        <v>137</v>
      </c>
      <c r="P118" s="76" t="s">
        <v>138</v>
      </c>
      <c r="Q118" s="75"/>
      <c r="R118" s="76" t="s">
        <v>140</v>
      </c>
      <c r="S118" s="76" t="s">
        <v>141</v>
      </c>
      <c r="U118" t="s">
        <v>322</v>
      </c>
      <c r="V118" s="75" t="s">
        <v>137</v>
      </c>
      <c r="W118" s="75" t="s">
        <v>136</v>
      </c>
      <c r="X118" s="75" t="s">
        <v>10</v>
      </c>
      <c r="Y118" s="75" t="s">
        <v>11</v>
      </c>
      <c r="Z118" s="75" t="s">
        <v>138</v>
      </c>
      <c r="AA118" s="75" t="s">
        <v>12</v>
      </c>
      <c r="AB118" s="75" t="s">
        <v>141</v>
      </c>
      <c r="AC118" s="82" t="s">
        <v>140</v>
      </c>
      <c r="AE118" t="s">
        <v>322</v>
      </c>
      <c r="AF118" t="str">
        <f>VLOOKUP(V118,Poulefase!$BD$76:$BE$87,2,FALSE)</f>
        <v>-</v>
      </c>
      <c r="AG118" t="str">
        <f>VLOOKUP(W118,Poulefase!$BD$76:$BE$87,2,FALSE)</f>
        <v>-</v>
      </c>
      <c r="AH118" t="str">
        <f>VLOOKUP(X118,Poulefase!$BD$76:$BE$87,2,FALSE)</f>
        <v>-</v>
      </c>
      <c r="AI118" t="str">
        <f>VLOOKUP(Y118,Poulefase!$BD$76:$BE$87,2,FALSE)</f>
        <v>-</v>
      </c>
      <c r="AJ118" t="str">
        <f>VLOOKUP(Z118,Poulefase!$BD$76:$BE$87,2,FALSE)</f>
        <v>-</v>
      </c>
      <c r="AK118" t="str">
        <f>VLOOKUP(AA118,Poulefase!$BD$76:$BE$87,2,FALSE)</f>
        <v>-</v>
      </c>
      <c r="AL118" t="str">
        <f>VLOOKUP(AB118,Poulefase!$BD$76:$BE$87,2,FALSE)</f>
        <v>-</v>
      </c>
      <c r="AM118" t="str">
        <f>VLOOKUP(AC118,Poulefase!$BD$76:$BE$87,2,FALSE)</f>
        <v>-</v>
      </c>
    </row>
    <row r="119" spans="7:39" ht="16.2" thickBot="1">
      <c r="G119" s="81">
        <v>114</v>
      </c>
      <c r="H119" s="75"/>
      <c r="I119" s="76" t="s">
        <v>10</v>
      </c>
      <c r="J119" s="76" t="s">
        <v>11</v>
      </c>
      <c r="K119" s="76" t="s">
        <v>12</v>
      </c>
      <c r="L119" s="75"/>
      <c r="M119" s="75"/>
      <c r="N119" s="76" t="s">
        <v>136</v>
      </c>
      <c r="O119" s="76" t="s">
        <v>137</v>
      </c>
      <c r="P119" s="76" t="s">
        <v>138</v>
      </c>
      <c r="Q119" s="76" t="s">
        <v>139</v>
      </c>
      <c r="R119" s="75"/>
      <c r="S119" s="76" t="s">
        <v>141</v>
      </c>
      <c r="U119" t="s">
        <v>323</v>
      </c>
      <c r="V119" s="75" t="s">
        <v>137</v>
      </c>
      <c r="W119" s="75" t="s">
        <v>136</v>
      </c>
      <c r="X119" s="75" t="s">
        <v>10</v>
      </c>
      <c r="Y119" s="75" t="s">
        <v>11</v>
      </c>
      <c r="Z119" s="75" t="s">
        <v>139</v>
      </c>
      <c r="AA119" s="75" t="s">
        <v>12</v>
      </c>
      <c r="AB119" s="75" t="s">
        <v>141</v>
      </c>
      <c r="AC119" s="82" t="s">
        <v>138</v>
      </c>
      <c r="AE119" t="s">
        <v>323</v>
      </c>
      <c r="AF119" t="str">
        <f>VLOOKUP(V119,Poulefase!$BD$76:$BE$87,2,FALSE)</f>
        <v>-</v>
      </c>
      <c r="AG119" t="str">
        <f>VLOOKUP(W119,Poulefase!$BD$76:$BE$87,2,FALSE)</f>
        <v>-</v>
      </c>
      <c r="AH119" t="str">
        <f>VLOOKUP(X119,Poulefase!$BD$76:$BE$87,2,FALSE)</f>
        <v>-</v>
      </c>
      <c r="AI119" t="str">
        <f>VLOOKUP(Y119,Poulefase!$BD$76:$BE$87,2,FALSE)</f>
        <v>-</v>
      </c>
      <c r="AJ119" t="str">
        <f>VLOOKUP(Z119,Poulefase!$BD$76:$BE$87,2,FALSE)</f>
        <v>-</v>
      </c>
      <c r="AK119" t="str">
        <f>VLOOKUP(AA119,Poulefase!$BD$76:$BE$87,2,FALSE)</f>
        <v>-</v>
      </c>
      <c r="AL119" t="str">
        <f>VLOOKUP(AB119,Poulefase!$BD$76:$BE$87,2,FALSE)</f>
        <v>-</v>
      </c>
      <c r="AM119" t="str">
        <f>VLOOKUP(AC119,Poulefase!$BD$76:$BE$87,2,FALSE)</f>
        <v>-</v>
      </c>
    </row>
    <row r="120" spans="7:39" ht="16.2" thickBot="1">
      <c r="G120" s="81">
        <v>115</v>
      </c>
      <c r="H120" s="75"/>
      <c r="I120" s="76" t="s">
        <v>10</v>
      </c>
      <c r="J120" s="76" t="s">
        <v>11</v>
      </c>
      <c r="K120" s="76" t="s">
        <v>12</v>
      </c>
      <c r="L120" s="75"/>
      <c r="M120" s="75"/>
      <c r="N120" s="76" t="s">
        <v>136</v>
      </c>
      <c r="O120" s="76" t="s">
        <v>137</v>
      </c>
      <c r="P120" s="76" t="s">
        <v>138</v>
      </c>
      <c r="Q120" s="76" t="s">
        <v>139</v>
      </c>
      <c r="R120" s="76" t="s">
        <v>140</v>
      </c>
      <c r="S120" s="75"/>
      <c r="U120" t="s">
        <v>324</v>
      </c>
      <c r="V120" s="75" t="s">
        <v>137</v>
      </c>
      <c r="W120" s="75" t="s">
        <v>136</v>
      </c>
      <c r="X120" s="75" t="s">
        <v>10</v>
      </c>
      <c r="Y120" s="75" t="s">
        <v>11</v>
      </c>
      <c r="Z120" s="75" t="s">
        <v>139</v>
      </c>
      <c r="AA120" s="75" t="s">
        <v>12</v>
      </c>
      <c r="AB120" s="75" t="s">
        <v>138</v>
      </c>
      <c r="AC120" s="82" t="s">
        <v>140</v>
      </c>
      <c r="AE120" t="s">
        <v>324</v>
      </c>
      <c r="AF120" t="str">
        <f>VLOOKUP(V120,Poulefase!$BD$76:$BE$87,2,FALSE)</f>
        <v>-</v>
      </c>
      <c r="AG120" t="str">
        <f>VLOOKUP(W120,Poulefase!$BD$76:$BE$87,2,FALSE)</f>
        <v>-</v>
      </c>
      <c r="AH120" t="str">
        <f>VLOOKUP(X120,Poulefase!$BD$76:$BE$87,2,FALSE)</f>
        <v>-</v>
      </c>
      <c r="AI120" t="str">
        <f>VLOOKUP(Y120,Poulefase!$BD$76:$BE$87,2,FALSE)</f>
        <v>-</v>
      </c>
      <c r="AJ120" t="str">
        <f>VLOOKUP(Z120,Poulefase!$BD$76:$BE$87,2,FALSE)</f>
        <v>-</v>
      </c>
      <c r="AK120" t="str">
        <f>VLOOKUP(AA120,Poulefase!$BD$76:$BE$87,2,FALSE)</f>
        <v>-</v>
      </c>
      <c r="AL120" t="str">
        <f>VLOOKUP(AB120,Poulefase!$BD$76:$BE$87,2,FALSE)</f>
        <v>-</v>
      </c>
      <c r="AM120" t="str">
        <f>VLOOKUP(AC120,Poulefase!$BD$76:$BE$87,2,FALSE)</f>
        <v>-</v>
      </c>
    </row>
    <row r="121" spans="7:39" ht="16.2" thickBot="1">
      <c r="G121" s="81">
        <v>116</v>
      </c>
      <c r="H121" s="75"/>
      <c r="I121" s="76" t="s">
        <v>10</v>
      </c>
      <c r="J121" s="76" t="s">
        <v>11</v>
      </c>
      <c r="K121" s="76" t="s">
        <v>12</v>
      </c>
      <c r="L121" s="75"/>
      <c r="M121" s="76" t="s">
        <v>14</v>
      </c>
      <c r="N121" s="75"/>
      <c r="O121" s="75"/>
      <c r="P121" s="76" t="s">
        <v>138</v>
      </c>
      <c r="Q121" s="76" t="s">
        <v>139</v>
      </c>
      <c r="R121" s="76" t="s">
        <v>140</v>
      </c>
      <c r="S121" s="76" t="s">
        <v>141</v>
      </c>
      <c r="U121" t="s">
        <v>325</v>
      </c>
      <c r="V121" s="75" t="s">
        <v>11</v>
      </c>
      <c r="W121" s="75" t="s">
        <v>139</v>
      </c>
      <c r="X121" s="75" t="s">
        <v>10</v>
      </c>
      <c r="Y121" s="75" t="s">
        <v>12</v>
      </c>
      <c r="Z121" s="75" t="s">
        <v>138</v>
      </c>
      <c r="AA121" s="75" t="s">
        <v>14</v>
      </c>
      <c r="AB121" s="75" t="s">
        <v>141</v>
      </c>
      <c r="AC121" s="82" t="s">
        <v>140</v>
      </c>
      <c r="AE121" t="s">
        <v>325</v>
      </c>
      <c r="AF121" t="str">
        <f>VLOOKUP(V121,Poulefase!$BD$76:$BE$87,2,FALSE)</f>
        <v>-</v>
      </c>
      <c r="AG121" t="str">
        <f>VLOOKUP(W121,Poulefase!$BD$76:$BE$87,2,FALSE)</f>
        <v>-</v>
      </c>
      <c r="AH121" t="str">
        <f>VLOOKUP(X121,Poulefase!$BD$76:$BE$87,2,FALSE)</f>
        <v>-</v>
      </c>
      <c r="AI121" t="str">
        <f>VLOOKUP(Y121,Poulefase!$BD$76:$BE$87,2,FALSE)</f>
        <v>-</v>
      </c>
      <c r="AJ121" t="str">
        <f>VLOOKUP(Z121,Poulefase!$BD$76:$BE$87,2,FALSE)</f>
        <v>-</v>
      </c>
      <c r="AK121" t="str">
        <f>VLOOKUP(AA121,Poulefase!$BD$76:$BE$87,2,FALSE)</f>
        <v>-</v>
      </c>
      <c r="AL121" t="str">
        <f>VLOOKUP(AB121,Poulefase!$BD$76:$BE$87,2,FALSE)</f>
        <v>-</v>
      </c>
      <c r="AM121" t="str">
        <f>VLOOKUP(AC121,Poulefase!$BD$76:$BE$87,2,FALSE)</f>
        <v>-</v>
      </c>
    </row>
    <row r="122" spans="7:39" ht="16.2" thickBot="1">
      <c r="G122" s="81">
        <v>117</v>
      </c>
      <c r="H122" s="75"/>
      <c r="I122" s="76" t="s">
        <v>10</v>
      </c>
      <c r="J122" s="76" t="s">
        <v>11</v>
      </c>
      <c r="K122" s="76" t="s">
        <v>12</v>
      </c>
      <c r="L122" s="75"/>
      <c r="M122" s="76" t="s">
        <v>14</v>
      </c>
      <c r="N122" s="75"/>
      <c r="O122" s="76" t="s">
        <v>137</v>
      </c>
      <c r="P122" s="75"/>
      <c r="Q122" s="76" t="s">
        <v>139</v>
      </c>
      <c r="R122" s="76" t="s">
        <v>140</v>
      </c>
      <c r="S122" s="76" t="s">
        <v>141</v>
      </c>
      <c r="U122" t="s">
        <v>326</v>
      </c>
      <c r="V122" s="75" t="s">
        <v>11</v>
      </c>
      <c r="W122" s="75" t="s">
        <v>139</v>
      </c>
      <c r="X122" s="75" t="s">
        <v>10</v>
      </c>
      <c r="Y122" s="75" t="s">
        <v>12</v>
      </c>
      <c r="Z122" s="75" t="s">
        <v>137</v>
      </c>
      <c r="AA122" s="75" t="s">
        <v>14</v>
      </c>
      <c r="AB122" s="75" t="s">
        <v>141</v>
      </c>
      <c r="AC122" s="82" t="s">
        <v>140</v>
      </c>
      <c r="AE122" t="s">
        <v>326</v>
      </c>
      <c r="AF122" t="str">
        <f>VLOOKUP(V122,Poulefase!$BD$76:$BE$87,2,FALSE)</f>
        <v>-</v>
      </c>
      <c r="AG122" t="str">
        <f>VLOOKUP(W122,Poulefase!$BD$76:$BE$87,2,FALSE)</f>
        <v>-</v>
      </c>
      <c r="AH122" t="str">
        <f>VLOOKUP(X122,Poulefase!$BD$76:$BE$87,2,FALSE)</f>
        <v>-</v>
      </c>
      <c r="AI122" t="str">
        <f>VLOOKUP(Y122,Poulefase!$BD$76:$BE$87,2,FALSE)</f>
        <v>-</v>
      </c>
      <c r="AJ122" t="str">
        <f>VLOOKUP(Z122,Poulefase!$BD$76:$BE$87,2,FALSE)</f>
        <v>-</v>
      </c>
      <c r="AK122" t="str">
        <f>VLOOKUP(AA122,Poulefase!$BD$76:$BE$87,2,FALSE)</f>
        <v>-</v>
      </c>
      <c r="AL122" t="str">
        <f>VLOOKUP(AB122,Poulefase!$BD$76:$BE$87,2,FALSE)</f>
        <v>-</v>
      </c>
      <c r="AM122" t="str">
        <f>VLOOKUP(AC122,Poulefase!$BD$76:$BE$87,2,FALSE)</f>
        <v>-</v>
      </c>
    </row>
    <row r="123" spans="7:39" ht="16.2" thickBot="1">
      <c r="G123" s="81">
        <v>118</v>
      </c>
      <c r="H123" s="75"/>
      <c r="I123" s="76" t="s">
        <v>10</v>
      </c>
      <c r="J123" s="76" t="s">
        <v>11</v>
      </c>
      <c r="K123" s="76" t="s">
        <v>12</v>
      </c>
      <c r="L123" s="75"/>
      <c r="M123" s="76" t="s">
        <v>14</v>
      </c>
      <c r="N123" s="75"/>
      <c r="O123" s="76" t="s">
        <v>137</v>
      </c>
      <c r="P123" s="76" t="s">
        <v>138</v>
      </c>
      <c r="Q123" s="75"/>
      <c r="R123" s="76" t="s">
        <v>140</v>
      </c>
      <c r="S123" s="76" t="s">
        <v>141</v>
      </c>
      <c r="U123" t="s">
        <v>327</v>
      </c>
      <c r="V123" s="75" t="s">
        <v>11</v>
      </c>
      <c r="W123" s="75" t="s">
        <v>138</v>
      </c>
      <c r="X123" s="75" t="s">
        <v>10</v>
      </c>
      <c r="Y123" s="75" t="s">
        <v>12</v>
      </c>
      <c r="Z123" s="75" t="s">
        <v>137</v>
      </c>
      <c r="AA123" s="75" t="s">
        <v>14</v>
      </c>
      <c r="AB123" s="75" t="s">
        <v>141</v>
      </c>
      <c r="AC123" s="82" t="s">
        <v>140</v>
      </c>
      <c r="AE123" t="s">
        <v>327</v>
      </c>
      <c r="AF123" t="str">
        <f>VLOOKUP(V123,Poulefase!$BD$76:$BE$87,2,FALSE)</f>
        <v>-</v>
      </c>
      <c r="AG123" t="str">
        <f>VLOOKUP(W123,Poulefase!$BD$76:$BE$87,2,FALSE)</f>
        <v>-</v>
      </c>
      <c r="AH123" t="str">
        <f>VLOOKUP(X123,Poulefase!$BD$76:$BE$87,2,FALSE)</f>
        <v>-</v>
      </c>
      <c r="AI123" t="str">
        <f>VLOOKUP(Y123,Poulefase!$BD$76:$BE$87,2,FALSE)</f>
        <v>-</v>
      </c>
      <c r="AJ123" t="str">
        <f>VLOOKUP(Z123,Poulefase!$BD$76:$BE$87,2,FALSE)</f>
        <v>-</v>
      </c>
      <c r="AK123" t="str">
        <f>VLOOKUP(AA123,Poulefase!$BD$76:$BE$87,2,FALSE)</f>
        <v>-</v>
      </c>
      <c r="AL123" t="str">
        <f>VLOOKUP(AB123,Poulefase!$BD$76:$BE$87,2,FALSE)</f>
        <v>-</v>
      </c>
      <c r="AM123" t="str">
        <f>VLOOKUP(AC123,Poulefase!$BD$76:$BE$87,2,FALSE)</f>
        <v>-</v>
      </c>
    </row>
    <row r="124" spans="7:39" ht="16.2" thickBot="1">
      <c r="G124" s="81">
        <v>119</v>
      </c>
      <c r="H124" s="75"/>
      <c r="I124" s="76" t="s">
        <v>10</v>
      </c>
      <c r="J124" s="76" t="s">
        <v>11</v>
      </c>
      <c r="K124" s="76" t="s">
        <v>12</v>
      </c>
      <c r="L124" s="75"/>
      <c r="M124" s="76" t="s">
        <v>14</v>
      </c>
      <c r="N124" s="75"/>
      <c r="O124" s="76" t="s">
        <v>137</v>
      </c>
      <c r="P124" s="76" t="s">
        <v>138</v>
      </c>
      <c r="Q124" s="76" t="s">
        <v>139</v>
      </c>
      <c r="R124" s="75"/>
      <c r="S124" s="76" t="s">
        <v>141</v>
      </c>
      <c r="U124" t="s">
        <v>328</v>
      </c>
      <c r="V124" s="75" t="s">
        <v>11</v>
      </c>
      <c r="W124" s="75" t="s">
        <v>139</v>
      </c>
      <c r="X124" s="75" t="s">
        <v>10</v>
      </c>
      <c r="Y124" s="75" t="s">
        <v>12</v>
      </c>
      <c r="Z124" s="75" t="s">
        <v>137</v>
      </c>
      <c r="AA124" s="75" t="s">
        <v>14</v>
      </c>
      <c r="AB124" s="75" t="s">
        <v>141</v>
      </c>
      <c r="AC124" s="82" t="s">
        <v>138</v>
      </c>
      <c r="AE124" t="s">
        <v>328</v>
      </c>
      <c r="AF124" t="str">
        <f>VLOOKUP(V124,Poulefase!$BD$76:$BE$87,2,FALSE)</f>
        <v>-</v>
      </c>
      <c r="AG124" t="str">
        <f>VLOOKUP(W124,Poulefase!$BD$76:$BE$87,2,FALSE)</f>
        <v>-</v>
      </c>
      <c r="AH124" t="str">
        <f>VLOOKUP(X124,Poulefase!$BD$76:$BE$87,2,FALSE)</f>
        <v>-</v>
      </c>
      <c r="AI124" t="str">
        <f>VLOOKUP(Y124,Poulefase!$BD$76:$BE$87,2,FALSE)</f>
        <v>-</v>
      </c>
      <c r="AJ124" t="str">
        <f>VLOOKUP(Z124,Poulefase!$BD$76:$BE$87,2,FALSE)</f>
        <v>-</v>
      </c>
      <c r="AK124" t="str">
        <f>VLOOKUP(AA124,Poulefase!$BD$76:$BE$87,2,FALSE)</f>
        <v>-</v>
      </c>
      <c r="AL124" t="str">
        <f>VLOOKUP(AB124,Poulefase!$BD$76:$BE$87,2,FALSE)</f>
        <v>-</v>
      </c>
      <c r="AM124" t="str">
        <f>VLOOKUP(AC124,Poulefase!$BD$76:$BE$87,2,FALSE)</f>
        <v>-</v>
      </c>
    </row>
    <row r="125" spans="7:39" ht="16.2" thickBot="1">
      <c r="G125" s="81">
        <v>120</v>
      </c>
      <c r="H125" s="75"/>
      <c r="I125" s="76" t="s">
        <v>10</v>
      </c>
      <c r="J125" s="76" t="s">
        <v>11</v>
      </c>
      <c r="K125" s="76" t="s">
        <v>12</v>
      </c>
      <c r="L125" s="75"/>
      <c r="M125" s="76" t="s">
        <v>14</v>
      </c>
      <c r="N125" s="75"/>
      <c r="O125" s="76" t="s">
        <v>137</v>
      </c>
      <c r="P125" s="76" t="s">
        <v>138</v>
      </c>
      <c r="Q125" s="76" t="s">
        <v>139</v>
      </c>
      <c r="R125" s="76" t="s">
        <v>140</v>
      </c>
      <c r="S125" s="75"/>
      <c r="U125" t="s">
        <v>329</v>
      </c>
      <c r="V125" s="75" t="s">
        <v>11</v>
      </c>
      <c r="W125" s="75" t="s">
        <v>139</v>
      </c>
      <c r="X125" s="75" t="s">
        <v>10</v>
      </c>
      <c r="Y125" s="75" t="s">
        <v>12</v>
      </c>
      <c r="Z125" s="75" t="s">
        <v>137</v>
      </c>
      <c r="AA125" s="75" t="s">
        <v>14</v>
      </c>
      <c r="AB125" s="75" t="s">
        <v>138</v>
      </c>
      <c r="AC125" s="82" t="s">
        <v>140</v>
      </c>
      <c r="AE125" t="s">
        <v>329</v>
      </c>
      <c r="AF125" t="str">
        <f>VLOOKUP(V125,Poulefase!$BD$76:$BE$87,2,FALSE)</f>
        <v>-</v>
      </c>
      <c r="AG125" t="str">
        <f>VLOOKUP(W125,Poulefase!$BD$76:$BE$87,2,FALSE)</f>
        <v>-</v>
      </c>
      <c r="AH125" t="str">
        <f>VLOOKUP(X125,Poulefase!$BD$76:$BE$87,2,FALSE)</f>
        <v>-</v>
      </c>
      <c r="AI125" t="str">
        <f>VLOOKUP(Y125,Poulefase!$BD$76:$BE$87,2,FALSE)</f>
        <v>-</v>
      </c>
      <c r="AJ125" t="str">
        <f>VLOOKUP(Z125,Poulefase!$BD$76:$BE$87,2,FALSE)</f>
        <v>-</v>
      </c>
      <c r="AK125" t="str">
        <f>VLOOKUP(AA125,Poulefase!$BD$76:$BE$87,2,FALSE)</f>
        <v>-</v>
      </c>
      <c r="AL125" t="str">
        <f>VLOOKUP(AB125,Poulefase!$BD$76:$BE$87,2,FALSE)</f>
        <v>-</v>
      </c>
      <c r="AM125" t="str">
        <f>VLOOKUP(AC125,Poulefase!$BD$76:$BE$87,2,FALSE)</f>
        <v>-</v>
      </c>
    </row>
    <row r="126" spans="7:39" ht="16.2" thickBot="1">
      <c r="G126" s="81">
        <v>121</v>
      </c>
      <c r="H126" s="75"/>
      <c r="I126" s="76" t="s">
        <v>10</v>
      </c>
      <c r="J126" s="76" t="s">
        <v>11</v>
      </c>
      <c r="K126" s="76" t="s">
        <v>12</v>
      </c>
      <c r="L126" s="75"/>
      <c r="M126" s="76" t="s">
        <v>14</v>
      </c>
      <c r="N126" s="76" t="s">
        <v>136</v>
      </c>
      <c r="O126" s="75"/>
      <c r="P126" s="75"/>
      <c r="Q126" s="76" t="s">
        <v>139</v>
      </c>
      <c r="R126" s="76" t="s">
        <v>140</v>
      </c>
      <c r="S126" s="76" t="s">
        <v>141</v>
      </c>
      <c r="U126" t="s">
        <v>330</v>
      </c>
      <c r="V126" s="75" t="s">
        <v>11</v>
      </c>
      <c r="W126" s="75" t="s">
        <v>136</v>
      </c>
      <c r="X126" s="75" t="s">
        <v>10</v>
      </c>
      <c r="Y126" s="75" t="s">
        <v>12</v>
      </c>
      <c r="Z126" s="75" t="s">
        <v>139</v>
      </c>
      <c r="AA126" s="75" t="s">
        <v>14</v>
      </c>
      <c r="AB126" s="75" t="s">
        <v>141</v>
      </c>
      <c r="AC126" s="82" t="s">
        <v>140</v>
      </c>
      <c r="AE126" t="s">
        <v>330</v>
      </c>
      <c r="AF126" t="str">
        <f>VLOOKUP(V126,Poulefase!$BD$76:$BE$87,2,FALSE)</f>
        <v>-</v>
      </c>
      <c r="AG126" t="str">
        <f>VLOOKUP(W126,Poulefase!$BD$76:$BE$87,2,FALSE)</f>
        <v>-</v>
      </c>
      <c r="AH126" t="str">
        <f>VLOOKUP(X126,Poulefase!$BD$76:$BE$87,2,FALSE)</f>
        <v>-</v>
      </c>
      <c r="AI126" t="str">
        <f>VLOOKUP(Y126,Poulefase!$BD$76:$BE$87,2,FALSE)</f>
        <v>-</v>
      </c>
      <c r="AJ126" t="str">
        <f>VLOOKUP(Z126,Poulefase!$BD$76:$BE$87,2,FALSE)</f>
        <v>-</v>
      </c>
      <c r="AK126" t="str">
        <f>VLOOKUP(AA126,Poulefase!$BD$76:$BE$87,2,FALSE)</f>
        <v>-</v>
      </c>
      <c r="AL126" t="str">
        <f>VLOOKUP(AB126,Poulefase!$BD$76:$BE$87,2,FALSE)</f>
        <v>-</v>
      </c>
      <c r="AM126" t="str">
        <f>VLOOKUP(AC126,Poulefase!$BD$76:$BE$87,2,FALSE)</f>
        <v>-</v>
      </c>
    </row>
    <row r="127" spans="7:39" ht="16.2" thickBot="1">
      <c r="G127" s="81">
        <v>122</v>
      </c>
      <c r="H127" s="75"/>
      <c r="I127" s="76" t="s">
        <v>10</v>
      </c>
      <c r="J127" s="76" t="s">
        <v>11</v>
      </c>
      <c r="K127" s="76" t="s">
        <v>12</v>
      </c>
      <c r="L127" s="75"/>
      <c r="M127" s="76" t="s">
        <v>14</v>
      </c>
      <c r="N127" s="76" t="s">
        <v>136</v>
      </c>
      <c r="O127" s="75"/>
      <c r="P127" s="76" t="s">
        <v>138</v>
      </c>
      <c r="Q127" s="75"/>
      <c r="R127" s="76" t="s">
        <v>140</v>
      </c>
      <c r="S127" s="76" t="s">
        <v>141</v>
      </c>
      <c r="U127" t="s">
        <v>331</v>
      </c>
      <c r="V127" s="75" t="s">
        <v>11</v>
      </c>
      <c r="W127" s="75" t="s">
        <v>136</v>
      </c>
      <c r="X127" s="75" t="s">
        <v>10</v>
      </c>
      <c r="Y127" s="75" t="s">
        <v>12</v>
      </c>
      <c r="Z127" s="75" t="s">
        <v>138</v>
      </c>
      <c r="AA127" s="75" t="s">
        <v>14</v>
      </c>
      <c r="AB127" s="75" t="s">
        <v>141</v>
      </c>
      <c r="AC127" s="82" t="s">
        <v>140</v>
      </c>
      <c r="AE127" t="s">
        <v>331</v>
      </c>
      <c r="AF127" t="str">
        <f>VLOOKUP(V127,Poulefase!$BD$76:$BE$87,2,FALSE)</f>
        <v>-</v>
      </c>
      <c r="AG127" t="str">
        <f>VLOOKUP(W127,Poulefase!$BD$76:$BE$87,2,FALSE)</f>
        <v>-</v>
      </c>
      <c r="AH127" t="str">
        <f>VLOOKUP(X127,Poulefase!$BD$76:$BE$87,2,FALSE)</f>
        <v>-</v>
      </c>
      <c r="AI127" t="str">
        <f>VLOOKUP(Y127,Poulefase!$BD$76:$BE$87,2,FALSE)</f>
        <v>-</v>
      </c>
      <c r="AJ127" t="str">
        <f>VLOOKUP(Z127,Poulefase!$BD$76:$BE$87,2,FALSE)</f>
        <v>-</v>
      </c>
      <c r="AK127" t="str">
        <f>VLOOKUP(AA127,Poulefase!$BD$76:$BE$87,2,FALSE)</f>
        <v>-</v>
      </c>
      <c r="AL127" t="str">
        <f>VLOOKUP(AB127,Poulefase!$BD$76:$BE$87,2,FALSE)</f>
        <v>-</v>
      </c>
      <c r="AM127" t="str">
        <f>VLOOKUP(AC127,Poulefase!$BD$76:$BE$87,2,FALSE)</f>
        <v>-</v>
      </c>
    </row>
    <row r="128" spans="7:39" ht="16.2" thickBot="1">
      <c r="G128" s="81">
        <v>123</v>
      </c>
      <c r="H128" s="75"/>
      <c r="I128" s="76" t="s">
        <v>10</v>
      </c>
      <c r="J128" s="76" t="s">
        <v>11</v>
      </c>
      <c r="K128" s="76" t="s">
        <v>12</v>
      </c>
      <c r="L128" s="75"/>
      <c r="M128" s="76" t="s">
        <v>14</v>
      </c>
      <c r="N128" s="76" t="s">
        <v>136</v>
      </c>
      <c r="O128" s="75"/>
      <c r="P128" s="76" t="s">
        <v>138</v>
      </c>
      <c r="Q128" s="76" t="s">
        <v>139</v>
      </c>
      <c r="R128" s="75"/>
      <c r="S128" s="76" t="s">
        <v>141</v>
      </c>
      <c r="U128" t="s">
        <v>332</v>
      </c>
      <c r="V128" s="75" t="s">
        <v>11</v>
      </c>
      <c r="W128" s="75" t="s">
        <v>136</v>
      </c>
      <c r="X128" s="75" t="s">
        <v>10</v>
      </c>
      <c r="Y128" s="75" t="s">
        <v>12</v>
      </c>
      <c r="Z128" s="75" t="s">
        <v>139</v>
      </c>
      <c r="AA128" s="75" t="s">
        <v>14</v>
      </c>
      <c r="AB128" s="75" t="s">
        <v>141</v>
      </c>
      <c r="AC128" s="82" t="s">
        <v>138</v>
      </c>
      <c r="AE128" t="s">
        <v>332</v>
      </c>
      <c r="AF128" t="str">
        <f>VLOOKUP(V128,Poulefase!$BD$76:$BE$87,2,FALSE)</f>
        <v>-</v>
      </c>
      <c r="AG128" t="str">
        <f>VLOOKUP(W128,Poulefase!$BD$76:$BE$87,2,FALSE)</f>
        <v>-</v>
      </c>
      <c r="AH128" t="str">
        <f>VLOOKUP(X128,Poulefase!$BD$76:$BE$87,2,FALSE)</f>
        <v>-</v>
      </c>
      <c r="AI128" t="str">
        <f>VLOOKUP(Y128,Poulefase!$BD$76:$BE$87,2,FALSE)</f>
        <v>-</v>
      </c>
      <c r="AJ128" t="str">
        <f>VLOOKUP(Z128,Poulefase!$BD$76:$BE$87,2,FALSE)</f>
        <v>-</v>
      </c>
      <c r="AK128" t="str">
        <f>VLOOKUP(AA128,Poulefase!$BD$76:$BE$87,2,FALSE)</f>
        <v>-</v>
      </c>
      <c r="AL128" t="str">
        <f>VLOOKUP(AB128,Poulefase!$BD$76:$BE$87,2,FALSE)</f>
        <v>-</v>
      </c>
      <c r="AM128" t="str">
        <f>VLOOKUP(AC128,Poulefase!$BD$76:$BE$87,2,FALSE)</f>
        <v>-</v>
      </c>
    </row>
    <row r="129" spans="7:39" ht="16.2" thickBot="1">
      <c r="G129" s="81">
        <v>124</v>
      </c>
      <c r="H129" s="75"/>
      <c r="I129" s="76" t="s">
        <v>10</v>
      </c>
      <c r="J129" s="76" t="s">
        <v>11</v>
      </c>
      <c r="K129" s="76" t="s">
        <v>12</v>
      </c>
      <c r="L129" s="75"/>
      <c r="M129" s="76" t="s">
        <v>14</v>
      </c>
      <c r="N129" s="76" t="s">
        <v>136</v>
      </c>
      <c r="O129" s="75"/>
      <c r="P129" s="76" t="s">
        <v>138</v>
      </c>
      <c r="Q129" s="76" t="s">
        <v>139</v>
      </c>
      <c r="R129" s="76" t="s">
        <v>140</v>
      </c>
      <c r="S129" s="75"/>
      <c r="U129" t="s">
        <v>333</v>
      </c>
      <c r="V129" s="75" t="s">
        <v>11</v>
      </c>
      <c r="W129" s="75" t="s">
        <v>136</v>
      </c>
      <c r="X129" s="75" t="s">
        <v>10</v>
      </c>
      <c r="Y129" s="75" t="s">
        <v>12</v>
      </c>
      <c r="Z129" s="75" t="s">
        <v>139</v>
      </c>
      <c r="AA129" s="75" t="s">
        <v>14</v>
      </c>
      <c r="AB129" s="75" t="s">
        <v>138</v>
      </c>
      <c r="AC129" s="82" t="s">
        <v>140</v>
      </c>
      <c r="AE129" t="s">
        <v>333</v>
      </c>
      <c r="AF129" t="str">
        <f>VLOOKUP(V129,Poulefase!$BD$76:$BE$87,2,FALSE)</f>
        <v>-</v>
      </c>
      <c r="AG129" t="str">
        <f>VLOOKUP(W129,Poulefase!$BD$76:$BE$87,2,FALSE)</f>
        <v>-</v>
      </c>
      <c r="AH129" t="str">
        <f>VLOOKUP(X129,Poulefase!$BD$76:$BE$87,2,FALSE)</f>
        <v>-</v>
      </c>
      <c r="AI129" t="str">
        <f>VLOOKUP(Y129,Poulefase!$BD$76:$BE$87,2,FALSE)</f>
        <v>-</v>
      </c>
      <c r="AJ129" t="str">
        <f>VLOOKUP(Z129,Poulefase!$BD$76:$BE$87,2,FALSE)</f>
        <v>-</v>
      </c>
      <c r="AK129" t="str">
        <f>VLOOKUP(AA129,Poulefase!$BD$76:$BE$87,2,FALSE)</f>
        <v>-</v>
      </c>
      <c r="AL129" t="str">
        <f>VLOOKUP(AB129,Poulefase!$BD$76:$BE$87,2,FALSE)</f>
        <v>-</v>
      </c>
      <c r="AM129" t="str">
        <f>VLOOKUP(AC129,Poulefase!$BD$76:$BE$87,2,FALSE)</f>
        <v>-</v>
      </c>
    </row>
    <row r="130" spans="7:39" ht="16.2" thickBot="1">
      <c r="G130" s="81">
        <v>125</v>
      </c>
      <c r="H130" s="75"/>
      <c r="I130" s="76" t="s">
        <v>10</v>
      </c>
      <c r="J130" s="76" t="s">
        <v>11</v>
      </c>
      <c r="K130" s="76" t="s">
        <v>12</v>
      </c>
      <c r="L130" s="75"/>
      <c r="M130" s="76" t="s">
        <v>14</v>
      </c>
      <c r="N130" s="76" t="s">
        <v>136</v>
      </c>
      <c r="O130" s="76" t="s">
        <v>137</v>
      </c>
      <c r="P130" s="75"/>
      <c r="Q130" s="75"/>
      <c r="R130" s="76" t="s">
        <v>140</v>
      </c>
      <c r="S130" s="76" t="s">
        <v>141</v>
      </c>
      <c r="U130" t="s">
        <v>334</v>
      </c>
      <c r="V130" s="75" t="s">
        <v>11</v>
      </c>
      <c r="W130" s="75" t="s">
        <v>136</v>
      </c>
      <c r="X130" s="75" t="s">
        <v>10</v>
      </c>
      <c r="Y130" s="75" t="s">
        <v>12</v>
      </c>
      <c r="Z130" s="75" t="s">
        <v>137</v>
      </c>
      <c r="AA130" s="75" t="s">
        <v>14</v>
      </c>
      <c r="AB130" s="75" t="s">
        <v>141</v>
      </c>
      <c r="AC130" s="82" t="s">
        <v>140</v>
      </c>
      <c r="AE130" t="s">
        <v>334</v>
      </c>
      <c r="AF130" t="str">
        <f>VLOOKUP(V130,Poulefase!$BD$76:$BE$87,2,FALSE)</f>
        <v>-</v>
      </c>
      <c r="AG130" t="str">
        <f>VLOOKUP(W130,Poulefase!$BD$76:$BE$87,2,FALSE)</f>
        <v>-</v>
      </c>
      <c r="AH130" t="str">
        <f>VLOOKUP(X130,Poulefase!$BD$76:$BE$87,2,FALSE)</f>
        <v>-</v>
      </c>
      <c r="AI130" t="str">
        <f>VLOOKUP(Y130,Poulefase!$BD$76:$BE$87,2,FALSE)</f>
        <v>-</v>
      </c>
      <c r="AJ130" t="str">
        <f>VLOOKUP(Z130,Poulefase!$BD$76:$BE$87,2,FALSE)</f>
        <v>-</v>
      </c>
      <c r="AK130" t="str">
        <f>VLOOKUP(AA130,Poulefase!$BD$76:$BE$87,2,FALSE)</f>
        <v>-</v>
      </c>
      <c r="AL130" t="str">
        <f>VLOOKUP(AB130,Poulefase!$BD$76:$BE$87,2,FALSE)</f>
        <v>-</v>
      </c>
      <c r="AM130" t="str">
        <f>VLOOKUP(AC130,Poulefase!$BD$76:$BE$87,2,FALSE)</f>
        <v>-</v>
      </c>
    </row>
    <row r="131" spans="7:39" ht="16.2" thickBot="1">
      <c r="G131" s="81">
        <v>126</v>
      </c>
      <c r="H131" s="75"/>
      <c r="I131" s="76" t="s">
        <v>10</v>
      </c>
      <c r="J131" s="76" t="s">
        <v>11</v>
      </c>
      <c r="K131" s="76" t="s">
        <v>12</v>
      </c>
      <c r="L131" s="75"/>
      <c r="M131" s="76" t="s">
        <v>14</v>
      </c>
      <c r="N131" s="76" t="s">
        <v>136</v>
      </c>
      <c r="O131" s="76" t="s">
        <v>137</v>
      </c>
      <c r="P131" s="75"/>
      <c r="Q131" s="76" t="s">
        <v>139</v>
      </c>
      <c r="R131" s="75"/>
      <c r="S131" s="76" t="s">
        <v>141</v>
      </c>
      <c r="U131" t="s">
        <v>335</v>
      </c>
      <c r="V131" s="75" t="s">
        <v>11</v>
      </c>
      <c r="W131" s="75" t="s">
        <v>136</v>
      </c>
      <c r="X131" s="75" t="s">
        <v>10</v>
      </c>
      <c r="Y131" s="75" t="s">
        <v>12</v>
      </c>
      <c r="Z131" s="75" t="s">
        <v>137</v>
      </c>
      <c r="AA131" s="75" t="s">
        <v>14</v>
      </c>
      <c r="AB131" s="75" t="s">
        <v>141</v>
      </c>
      <c r="AC131" s="82" t="s">
        <v>139</v>
      </c>
      <c r="AE131" t="s">
        <v>335</v>
      </c>
      <c r="AF131" t="str">
        <f>VLOOKUP(V131,Poulefase!$BD$76:$BE$87,2,FALSE)</f>
        <v>-</v>
      </c>
      <c r="AG131" t="str">
        <f>VLOOKUP(W131,Poulefase!$BD$76:$BE$87,2,FALSE)</f>
        <v>-</v>
      </c>
      <c r="AH131" t="str">
        <f>VLOOKUP(X131,Poulefase!$BD$76:$BE$87,2,FALSE)</f>
        <v>-</v>
      </c>
      <c r="AI131" t="str">
        <f>VLOOKUP(Y131,Poulefase!$BD$76:$BE$87,2,FALSE)</f>
        <v>-</v>
      </c>
      <c r="AJ131" t="str">
        <f>VLOOKUP(Z131,Poulefase!$BD$76:$BE$87,2,FALSE)</f>
        <v>-</v>
      </c>
      <c r="AK131" t="str">
        <f>VLOOKUP(AA131,Poulefase!$BD$76:$BE$87,2,FALSE)</f>
        <v>-</v>
      </c>
      <c r="AL131" t="str">
        <f>VLOOKUP(AB131,Poulefase!$BD$76:$BE$87,2,FALSE)</f>
        <v>-</v>
      </c>
      <c r="AM131" t="str">
        <f>VLOOKUP(AC131,Poulefase!$BD$76:$BE$87,2,FALSE)</f>
        <v>-</v>
      </c>
    </row>
    <row r="132" spans="7:39" ht="16.2" thickBot="1">
      <c r="G132" s="81">
        <v>127</v>
      </c>
      <c r="H132" s="75"/>
      <c r="I132" s="76" t="s">
        <v>10</v>
      </c>
      <c r="J132" s="76" t="s">
        <v>11</v>
      </c>
      <c r="K132" s="76" t="s">
        <v>12</v>
      </c>
      <c r="L132" s="75"/>
      <c r="M132" s="76" t="s">
        <v>14</v>
      </c>
      <c r="N132" s="76" t="s">
        <v>136</v>
      </c>
      <c r="O132" s="76" t="s">
        <v>137</v>
      </c>
      <c r="P132" s="75"/>
      <c r="Q132" s="76" t="s">
        <v>139</v>
      </c>
      <c r="R132" s="76" t="s">
        <v>140</v>
      </c>
      <c r="S132" s="75"/>
      <c r="U132" t="s">
        <v>336</v>
      </c>
      <c r="V132" s="75" t="s">
        <v>137</v>
      </c>
      <c r="W132" s="75" t="s">
        <v>136</v>
      </c>
      <c r="X132" s="75" t="s">
        <v>10</v>
      </c>
      <c r="Y132" s="75" t="s">
        <v>11</v>
      </c>
      <c r="Z132" s="75" t="s">
        <v>139</v>
      </c>
      <c r="AA132" s="75" t="s">
        <v>14</v>
      </c>
      <c r="AB132" s="75" t="s">
        <v>12</v>
      </c>
      <c r="AC132" s="82" t="s">
        <v>140</v>
      </c>
      <c r="AE132" t="s">
        <v>336</v>
      </c>
      <c r="AF132" t="str">
        <f>VLOOKUP(V132,Poulefase!$BD$76:$BE$87,2,FALSE)</f>
        <v>-</v>
      </c>
      <c r="AG132" t="str">
        <f>VLOOKUP(W132,Poulefase!$BD$76:$BE$87,2,FALSE)</f>
        <v>-</v>
      </c>
      <c r="AH132" t="str">
        <f>VLOOKUP(X132,Poulefase!$BD$76:$BE$87,2,FALSE)</f>
        <v>-</v>
      </c>
      <c r="AI132" t="str">
        <f>VLOOKUP(Y132,Poulefase!$BD$76:$BE$87,2,FALSE)</f>
        <v>-</v>
      </c>
      <c r="AJ132" t="str">
        <f>VLOOKUP(Z132,Poulefase!$BD$76:$BE$87,2,FALSE)</f>
        <v>-</v>
      </c>
      <c r="AK132" t="str">
        <f>VLOOKUP(AA132,Poulefase!$BD$76:$BE$87,2,FALSE)</f>
        <v>-</v>
      </c>
      <c r="AL132" t="str">
        <f>VLOOKUP(AB132,Poulefase!$BD$76:$BE$87,2,FALSE)</f>
        <v>-</v>
      </c>
      <c r="AM132" t="str">
        <f>VLOOKUP(AC132,Poulefase!$BD$76:$BE$87,2,FALSE)</f>
        <v>-</v>
      </c>
    </row>
    <row r="133" spans="7:39" ht="16.2" thickBot="1">
      <c r="G133" s="81">
        <v>128</v>
      </c>
      <c r="H133" s="75"/>
      <c r="I133" s="76" t="s">
        <v>10</v>
      </c>
      <c r="J133" s="76" t="s">
        <v>11</v>
      </c>
      <c r="K133" s="76" t="s">
        <v>12</v>
      </c>
      <c r="L133" s="75"/>
      <c r="M133" s="76" t="s">
        <v>14</v>
      </c>
      <c r="N133" s="76" t="s">
        <v>136</v>
      </c>
      <c r="O133" s="76" t="s">
        <v>137</v>
      </c>
      <c r="P133" s="76" t="s">
        <v>138</v>
      </c>
      <c r="Q133" s="75"/>
      <c r="R133" s="75"/>
      <c r="S133" s="76" t="s">
        <v>141</v>
      </c>
      <c r="U133" t="s">
        <v>337</v>
      </c>
      <c r="V133" s="75" t="s">
        <v>11</v>
      </c>
      <c r="W133" s="75" t="s">
        <v>136</v>
      </c>
      <c r="X133" s="75" t="s">
        <v>10</v>
      </c>
      <c r="Y133" s="75" t="s">
        <v>12</v>
      </c>
      <c r="Z133" s="75" t="s">
        <v>137</v>
      </c>
      <c r="AA133" s="75" t="s">
        <v>14</v>
      </c>
      <c r="AB133" s="75" t="s">
        <v>141</v>
      </c>
      <c r="AC133" s="82" t="s">
        <v>138</v>
      </c>
      <c r="AE133" t="s">
        <v>337</v>
      </c>
      <c r="AF133" t="str">
        <f>VLOOKUP(V133,Poulefase!$BD$76:$BE$87,2,FALSE)</f>
        <v>-</v>
      </c>
      <c r="AG133" t="str">
        <f>VLOOKUP(W133,Poulefase!$BD$76:$BE$87,2,FALSE)</f>
        <v>-</v>
      </c>
      <c r="AH133" t="str">
        <f>VLOOKUP(X133,Poulefase!$BD$76:$BE$87,2,FALSE)</f>
        <v>-</v>
      </c>
      <c r="AI133" t="str">
        <f>VLOOKUP(Y133,Poulefase!$BD$76:$BE$87,2,FALSE)</f>
        <v>-</v>
      </c>
      <c r="AJ133" t="str">
        <f>VLOOKUP(Z133,Poulefase!$BD$76:$BE$87,2,FALSE)</f>
        <v>-</v>
      </c>
      <c r="AK133" t="str">
        <f>VLOOKUP(AA133,Poulefase!$BD$76:$BE$87,2,FALSE)</f>
        <v>-</v>
      </c>
      <c r="AL133" t="str">
        <f>VLOOKUP(AB133,Poulefase!$BD$76:$BE$87,2,FALSE)</f>
        <v>-</v>
      </c>
      <c r="AM133" t="str">
        <f>VLOOKUP(AC133,Poulefase!$BD$76:$BE$87,2,FALSE)</f>
        <v>-</v>
      </c>
    </row>
    <row r="134" spans="7:39" ht="16.2" thickBot="1">
      <c r="G134" s="81">
        <v>129</v>
      </c>
      <c r="H134" s="75"/>
      <c r="I134" s="76" t="s">
        <v>10</v>
      </c>
      <c r="J134" s="76" t="s">
        <v>11</v>
      </c>
      <c r="K134" s="76" t="s">
        <v>12</v>
      </c>
      <c r="L134" s="75"/>
      <c r="M134" s="76" t="s">
        <v>14</v>
      </c>
      <c r="N134" s="76" t="s">
        <v>136</v>
      </c>
      <c r="O134" s="76" t="s">
        <v>137</v>
      </c>
      <c r="P134" s="76" t="s">
        <v>138</v>
      </c>
      <c r="Q134" s="75"/>
      <c r="R134" s="76" t="s">
        <v>140</v>
      </c>
      <c r="S134" s="75"/>
      <c r="U134" t="s">
        <v>338</v>
      </c>
      <c r="V134" s="75" t="s">
        <v>11</v>
      </c>
      <c r="W134" s="75" t="s">
        <v>136</v>
      </c>
      <c r="X134" s="75" t="s">
        <v>10</v>
      </c>
      <c r="Y134" s="75" t="s">
        <v>12</v>
      </c>
      <c r="Z134" s="75" t="s">
        <v>137</v>
      </c>
      <c r="AA134" s="75" t="s">
        <v>14</v>
      </c>
      <c r="AB134" s="75" t="s">
        <v>138</v>
      </c>
      <c r="AC134" s="82" t="s">
        <v>140</v>
      </c>
      <c r="AE134" t="s">
        <v>338</v>
      </c>
      <c r="AF134" t="str">
        <f>VLOOKUP(V134,Poulefase!$BD$76:$BE$87,2,FALSE)</f>
        <v>-</v>
      </c>
      <c r="AG134" t="str">
        <f>VLOOKUP(W134,Poulefase!$BD$76:$BE$87,2,FALSE)</f>
        <v>-</v>
      </c>
      <c r="AH134" t="str">
        <f>VLOOKUP(X134,Poulefase!$BD$76:$BE$87,2,FALSE)</f>
        <v>-</v>
      </c>
      <c r="AI134" t="str">
        <f>VLOOKUP(Y134,Poulefase!$BD$76:$BE$87,2,FALSE)</f>
        <v>-</v>
      </c>
      <c r="AJ134" t="str">
        <f>VLOOKUP(Z134,Poulefase!$BD$76:$BE$87,2,FALSE)</f>
        <v>-</v>
      </c>
      <c r="AK134" t="str">
        <f>VLOOKUP(AA134,Poulefase!$BD$76:$BE$87,2,FALSE)</f>
        <v>-</v>
      </c>
      <c r="AL134" t="str">
        <f>VLOOKUP(AB134,Poulefase!$BD$76:$BE$87,2,FALSE)</f>
        <v>-</v>
      </c>
      <c r="AM134" t="str">
        <f>VLOOKUP(AC134,Poulefase!$BD$76:$BE$87,2,FALSE)</f>
        <v>-</v>
      </c>
    </row>
    <row r="135" spans="7:39" ht="16.2" thickBot="1">
      <c r="G135" s="81">
        <v>130</v>
      </c>
      <c r="H135" s="75"/>
      <c r="I135" s="76" t="s">
        <v>10</v>
      </c>
      <c r="J135" s="76" t="s">
        <v>11</v>
      </c>
      <c r="K135" s="76" t="s">
        <v>12</v>
      </c>
      <c r="L135" s="75"/>
      <c r="M135" s="76" t="s">
        <v>14</v>
      </c>
      <c r="N135" s="76" t="s">
        <v>136</v>
      </c>
      <c r="O135" s="76" t="s">
        <v>137</v>
      </c>
      <c r="P135" s="76" t="s">
        <v>138</v>
      </c>
      <c r="Q135" s="76" t="s">
        <v>139</v>
      </c>
      <c r="R135" s="75"/>
      <c r="S135" s="75"/>
      <c r="U135" t="s">
        <v>339</v>
      </c>
      <c r="V135" s="75" t="s">
        <v>137</v>
      </c>
      <c r="W135" s="75" t="s">
        <v>136</v>
      </c>
      <c r="X135" s="75" t="s">
        <v>10</v>
      </c>
      <c r="Y135" s="75" t="s">
        <v>11</v>
      </c>
      <c r="Z135" s="75" t="s">
        <v>139</v>
      </c>
      <c r="AA135" s="75" t="s">
        <v>14</v>
      </c>
      <c r="AB135" s="75" t="s">
        <v>12</v>
      </c>
      <c r="AC135" s="82" t="s">
        <v>138</v>
      </c>
      <c r="AE135" t="s">
        <v>339</v>
      </c>
      <c r="AF135" t="str">
        <f>VLOOKUP(V135,Poulefase!$BD$76:$BE$87,2,FALSE)</f>
        <v>-</v>
      </c>
      <c r="AG135" t="str">
        <f>VLOOKUP(W135,Poulefase!$BD$76:$BE$87,2,FALSE)</f>
        <v>-</v>
      </c>
      <c r="AH135" t="str">
        <f>VLOOKUP(X135,Poulefase!$BD$76:$BE$87,2,FALSE)</f>
        <v>-</v>
      </c>
      <c r="AI135" t="str">
        <f>VLOOKUP(Y135,Poulefase!$BD$76:$BE$87,2,FALSE)</f>
        <v>-</v>
      </c>
      <c r="AJ135" t="str">
        <f>VLOOKUP(Z135,Poulefase!$BD$76:$BE$87,2,FALSE)</f>
        <v>-</v>
      </c>
      <c r="AK135" t="str">
        <f>VLOOKUP(AA135,Poulefase!$BD$76:$BE$87,2,FALSE)</f>
        <v>-</v>
      </c>
      <c r="AL135" t="str">
        <f>VLOOKUP(AB135,Poulefase!$BD$76:$BE$87,2,FALSE)</f>
        <v>-</v>
      </c>
      <c r="AM135" t="str">
        <f>VLOOKUP(AC135,Poulefase!$BD$76:$BE$87,2,FALSE)</f>
        <v>-</v>
      </c>
    </row>
    <row r="136" spans="7:39" ht="16.2" thickBot="1">
      <c r="G136" s="81">
        <v>131</v>
      </c>
      <c r="H136" s="75"/>
      <c r="I136" s="76" t="s">
        <v>10</v>
      </c>
      <c r="J136" s="76" t="s">
        <v>11</v>
      </c>
      <c r="K136" s="76" t="s">
        <v>12</v>
      </c>
      <c r="L136" s="76" t="s">
        <v>13</v>
      </c>
      <c r="M136" s="75"/>
      <c r="N136" s="75"/>
      <c r="O136" s="75"/>
      <c r="P136" s="76" t="s">
        <v>138</v>
      </c>
      <c r="Q136" s="76" t="s">
        <v>139</v>
      </c>
      <c r="R136" s="76" t="s">
        <v>140</v>
      </c>
      <c r="S136" s="76" t="s">
        <v>141</v>
      </c>
      <c r="U136" t="s">
        <v>340</v>
      </c>
      <c r="V136" s="75" t="s">
        <v>13</v>
      </c>
      <c r="W136" s="75" t="s">
        <v>139</v>
      </c>
      <c r="X136" s="75" t="s">
        <v>10</v>
      </c>
      <c r="Y136" s="75" t="s">
        <v>11</v>
      </c>
      <c r="Z136" s="75" t="s">
        <v>138</v>
      </c>
      <c r="AA136" s="75" t="s">
        <v>12</v>
      </c>
      <c r="AB136" s="75" t="s">
        <v>141</v>
      </c>
      <c r="AC136" s="82" t="s">
        <v>140</v>
      </c>
      <c r="AE136" t="s">
        <v>340</v>
      </c>
      <c r="AF136" t="str">
        <f>VLOOKUP(V136,Poulefase!$BD$76:$BE$87,2,FALSE)</f>
        <v>-</v>
      </c>
      <c r="AG136" t="str">
        <f>VLOOKUP(W136,Poulefase!$BD$76:$BE$87,2,FALSE)</f>
        <v>-</v>
      </c>
      <c r="AH136" t="str">
        <f>VLOOKUP(X136,Poulefase!$BD$76:$BE$87,2,FALSE)</f>
        <v>-</v>
      </c>
      <c r="AI136" t="str">
        <f>VLOOKUP(Y136,Poulefase!$BD$76:$BE$87,2,FALSE)</f>
        <v>-</v>
      </c>
      <c r="AJ136" t="str">
        <f>VLOOKUP(Z136,Poulefase!$BD$76:$BE$87,2,FALSE)</f>
        <v>-</v>
      </c>
      <c r="AK136" t="str">
        <f>VLOOKUP(AA136,Poulefase!$BD$76:$BE$87,2,FALSE)</f>
        <v>-</v>
      </c>
      <c r="AL136" t="str">
        <f>VLOOKUP(AB136,Poulefase!$BD$76:$BE$87,2,FALSE)</f>
        <v>-</v>
      </c>
      <c r="AM136" t="str">
        <f>VLOOKUP(AC136,Poulefase!$BD$76:$BE$87,2,FALSE)</f>
        <v>-</v>
      </c>
    </row>
    <row r="137" spans="7:39" ht="16.2" thickBot="1">
      <c r="G137" s="81">
        <v>132</v>
      </c>
      <c r="H137" s="75"/>
      <c r="I137" s="76" t="s">
        <v>10</v>
      </c>
      <c r="J137" s="76" t="s">
        <v>11</v>
      </c>
      <c r="K137" s="76" t="s">
        <v>12</v>
      </c>
      <c r="L137" s="76" t="s">
        <v>13</v>
      </c>
      <c r="M137" s="75"/>
      <c r="N137" s="75"/>
      <c r="O137" s="76" t="s">
        <v>137</v>
      </c>
      <c r="P137" s="75"/>
      <c r="Q137" s="76" t="s">
        <v>139</v>
      </c>
      <c r="R137" s="76" t="s">
        <v>140</v>
      </c>
      <c r="S137" s="76" t="s">
        <v>141</v>
      </c>
      <c r="U137" t="s">
        <v>341</v>
      </c>
      <c r="V137" s="75" t="s">
        <v>13</v>
      </c>
      <c r="W137" s="75" t="s">
        <v>139</v>
      </c>
      <c r="X137" s="75" t="s">
        <v>10</v>
      </c>
      <c r="Y137" s="75" t="s">
        <v>11</v>
      </c>
      <c r="Z137" s="75" t="s">
        <v>137</v>
      </c>
      <c r="AA137" s="75" t="s">
        <v>12</v>
      </c>
      <c r="AB137" s="75" t="s">
        <v>141</v>
      </c>
      <c r="AC137" s="82" t="s">
        <v>140</v>
      </c>
      <c r="AE137" t="s">
        <v>341</v>
      </c>
      <c r="AF137" t="str">
        <f>VLOOKUP(V137,Poulefase!$BD$76:$BE$87,2,FALSE)</f>
        <v>-</v>
      </c>
      <c r="AG137" t="str">
        <f>VLOOKUP(W137,Poulefase!$BD$76:$BE$87,2,FALSE)</f>
        <v>-</v>
      </c>
      <c r="AH137" t="str">
        <f>VLOOKUP(X137,Poulefase!$BD$76:$BE$87,2,FALSE)</f>
        <v>-</v>
      </c>
      <c r="AI137" t="str">
        <f>VLOOKUP(Y137,Poulefase!$BD$76:$BE$87,2,FALSE)</f>
        <v>-</v>
      </c>
      <c r="AJ137" t="str">
        <f>VLOOKUP(Z137,Poulefase!$BD$76:$BE$87,2,FALSE)</f>
        <v>-</v>
      </c>
      <c r="AK137" t="str">
        <f>VLOOKUP(AA137,Poulefase!$BD$76:$BE$87,2,FALSE)</f>
        <v>-</v>
      </c>
      <c r="AL137" t="str">
        <f>VLOOKUP(AB137,Poulefase!$BD$76:$BE$87,2,FALSE)</f>
        <v>-</v>
      </c>
      <c r="AM137" t="str">
        <f>VLOOKUP(AC137,Poulefase!$BD$76:$BE$87,2,FALSE)</f>
        <v>-</v>
      </c>
    </row>
    <row r="138" spans="7:39" ht="16.2" thickBot="1">
      <c r="G138" s="81">
        <v>133</v>
      </c>
      <c r="H138" s="75"/>
      <c r="I138" s="76" t="s">
        <v>10</v>
      </c>
      <c r="J138" s="76" t="s">
        <v>11</v>
      </c>
      <c r="K138" s="76" t="s">
        <v>12</v>
      </c>
      <c r="L138" s="76" t="s">
        <v>13</v>
      </c>
      <c r="M138" s="75"/>
      <c r="N138" s="75"/>
      <c r="O138" s="76" t="s">
        <v>137</v>
      </c>
      <c r="P138" s="76" t="s">
        <v>138</v>
      </c>
      <c r="Q138" s="75"/>
      <c r="R138" s="76" t="s">
        <v>140</v>
      </c>
      <c r="S138" s="76" t="s">
        <v>141</v>
      </c>
      <c r="U138" t="s">
        <v>342</v>
      </c>
      <c r="V138" s="75" t="s">
        <v>13</v>
      </c>
      <c r="W138" s="75" t="s">
        <v>138</v>
      </c>
      <c r="X138" s="75" t="s">
        <v>10</v>
      </c>
      <c r="Y138" s="75" t="s">
        <v>11</v>
      </c>
      <c r="Z138" s="75" t="s">
        <v>137</v>
      </c>
      <c r="AA138" s="75" t="s">
        <v>12</v>
      </c>
      <c r="AB138" s="75" t="s">
        <v>141</v>
      </c>
      <c r="AC138" s="82" t="s">
        <v>140</v>
      </c>
      <c r="AE138" t="s">
        <v>342</v>
      </c>
      <c r="AF138" t="str">
        <f>VLOOKUP(V138,Poulefase!$BD$76:$BE$87,2,FALSE)</f>
        <v>-</v>
      </c>
      <c r="AG138" t="str">
        <f>VLOOKUP(W138,Poulefase!$BD$76:$BE$87,2,FALSE)</f>
        <v>-</v>
      </c>
      <c r="AH138" t="str">
        <f>VLOOKUP(X138,Poulefase!$BD$76:$BE$87,2,FALSE)</f>
        <v>-</v>
      </c>
      <c r="AI138" t="str">
        <f>VLOOKUP(Y138,Poulefase!$BD$76:$BE$87,2,FALSE)</f>
        <v>-</v>
      </c>
      <c r="AJ138" t="str">
        <f>VLOOKUP(Z138,Poulefase!$BD$76:$BE$87,2,FALSE)</f>
        <v>-</v>
      </c>
      <c r="AK138" t="str">
        <f>VLOOKUP(AA138,Poulefase!$BD$76:$BE$87,2,FALSE)</f>
        <v>-</v>
      </c>
      <c r="AL138" t="str">
        <f>VLOOKUP(AB138,Poulefase!$BD$76:$BE$87,2,FALSE)</f>
        <v>-</v>
      </c>
      <c r="AM138" t="str">
        <f>VLOOKUP(AC138,Poulefase!$BD$76:$BE$87,2,FALSE)</f>
        <v>-</v>
      </c>
    </row>
    <row r="139" spans="7:39" ht="16.2" thickBot="1">
      <c r="G139" s="81">
        <v>134</v>
      </c>
      <c r="H139" s="75"/>
      <c r="I139" s="76" t="s">
        <v>10</v>
      </c>
      <c r="J139" s="76" t="s">
        <v>11</v>
      </c>
      <c r="K139" s="76" t="s">
        <v>12</v>
      </c>
      <c r="L139" s="76" t="s">
        <v>13</v>
      </c>
      <c r="M139" s="75"/>
      <c r="N139" s="75"/>
      <c r="O139" s="76" t="s">
        <v>137</v>
      </c>
      <c r="P139" s="76" t="s">
        <v>138</v>
      </c>
      <c r="Q139" s="76" t="s">
        <v>139</v>
      </c>
      <c r="R139" s="75"/>
      <c r="S139" s="76" t="s">
        <v>141</v>
      </c>
      <c r="U139" t="s">
        <v>343</v>
      </c>
      <c r="V139" s="75" t="s">
        <v>13</v>
      </c>
      <c r="W139" s="75" t="s">
        <v>139</v>
      </c>
      <c r="X139" s="75" t="s">
        <v>10</v>
      </c>
      <c r="Y139" s="75" t="s">
        <v>11</v>
      </c>
      <c r="Z139" s="75" t="s">
        <v>137</v>
      </c>
      <c r="AA139" s="75" t="s">
        <v>12</v>
      </c>
      <c r="AB139" s="75" t="s">
        <v>141</v>
      </c>
      <c r="AC139" s="82" t="s">
        <v>138</v>
      </c>
      <c r="AE139" t="s">
        <v>343</v>
      </c>
      <c r="AF139" t="str">
        <f>VLOOKUP(V139,Poulefase!$BD$76:$BE$87,2,FALSE)</f>
        <v>-</v>
      </c>
      <c r="AG139" t="str">
        <f>VLOOKUP(W139,Poulefase!$BD$76:$BE$87,2,FALSE)</f>
        <v>-</v>
      </c>
      <c r="AH139" t="str">
        <f>VLOOKUP(X139,Poulefase!$BD$76:$BE$87,2,FALSE)</f>
        <v>-</v>
      </c>
      <c r="AI139" t="str">
        <f>VLOOKUP(Y139,Poulefase!$BD$76:$BE$87,2,FALSE)</f>
        <v>-</v>
      </c>
      <c r="AJ139" t="str">
        <f>VLOOKUP(Z139,Poulefase!$BD$76:$BE$87,2,FALSE)</f>
        <v>-</v>
      </c>
      <c r="AK139" t="str">
        <f>VLOOKUP(AA139,Poulefase!$BD$76:$BE$87,2,FALSE)</f>
        <v>-</v>
      </c>
      <c r="AL139" t="str">
        <f>VLOOKUP(AB139,Poulefase!$BD$76:$BE$87,2,FALSE)</f>
        <v>-</v>
      </c>
      <c r="AM139" t="str">
        <f>VLOOKUP(AC139,Poulefase!$BD$76:$BE$87,2,FALSE)</f>
        <v>-</v>
      </c>
    </row>
    <row r="140" spans="7:39" ht="16.2" thickBot="1">
      <c r="G140" s="81">
        <v>135</v>
      </c>
      <c r="H140" s="75"/>
      <c r="I140" s="76" t="s">
        <v>10</v>
      </c>
      <c r="J140" s="76" t="s">
        <v>11</v>
      </c>
      <c r="K140" s="76" t="s">
        <v>12</v>
      </c>
      <c r="L140" s="76" t="s">
        <v>13</v>
      </c>
      <c r="M140" s="75"/>
      <c r="N140" s="75"/>
      <c r="O140" s="76" t="s">
        <v>137</v>
      </c>
      <c r="P140" s="76" t="s">
        <v>138</v>
      </c>
      <c r="Q140" s="76" t="s">
        <v>139</v>
      </c>
      <c r="R140" s="76" t="s">
        <v>140</v>
      </c>
      <c r="S140" s="75"/>
      <c r="U140" t="s">
        <v>344</v>
      </c>
      <c r="V140" s="75" t="s">
        <v>13</v>
      </c>
      <c r="W140" s="75" t="s">
        <v>139</v>
      </c>
      <c r="X140" s="75" t="s">
        <v>10</v>
      </c>
      <c r="Y140" s="75" t="s">
        <v>11</v>
      </c>
      <c r="Z140" s="75" t="s">
        <v>137</v>
      </c>
      <c r="AA140" s="75" t="s">
        <v>12</v>
      </c>
      <c r="AB140" s="75" t="s">
        <v>138</v>
      </c>
      <c r="AC140" s="82" t="s">
        <v>140</v>
      </c>
      <c r="AE140" t="s">
        <v>344</v>
      </c>
      <c r="AF140" t="str">
        <f>VLOOKUP(V140,Poulefase!$BD$76:$BE$87,2,FALSE)</f>
        <v>-</v>
      </c>
      <c r="AG140" t="str">
        <f>VLOOKUP(W140,Poulefase!$BD$76:$BE$87,2,FALSE)</f>
        <v>-</v>
      </c>
      <c r="AH140" t="str">
        <f>VLOOKUP(X140,Poulefase!$BD$76:$BE$87,2,FALSE)</f>
        <v>-</v>
      </c>
      <c r="AI140" t="str">
        <f>VLOOKUP(Y140,Poulefase!$BD$76:$BE$87,2,FALSE)</f>
        <v>-</v>
      </c>
      <c r="AJ140" t="str">
        <f>VLOOKUP(Z140,Poulefase!$BD$76:$BE$87,2,FALSE)</f>
        <v>-</v>
      </c>
      <c r="AK140" t="str">
        <f>VLOOKUP(AA140,Poulefase!$BD$76:$BE$87,2,FALSE)</f>
        <v>-</v>
      </c>
      <c r="AL140" t="str">
        <f>VLOOKUP(AB140,Poulefase!$BD$76:$BE$87,2,FALSE)</f>
        <v>-</v>
      </c>
      <c r="AM140" t="str">
        <f>VLOOKUP(AC140,Poulefase!$BD$76:$BE$87,2,FALSE)</f>
        <v>-</v>
      </c>
    </row>
    <row r="141" spans="7:39" ht="16.2" thickBot="1">
      <c r="G141" s="81">
        <v>136</v>
      </c>
      <c r="H141" s="75"/>
      <c r="I141" s="76" t="s">
        <v>10</v>
      </c>
      <c r="J141" s="76" t="s">
        <v>11</v>
      </c>
      <c r="K141" s="76" t="s">
        <v>12</v>
      </c>
      <c r="L141" s="76" t="s">
        <v>13</v>
      </c>
      <c r="M141" s="75"/>
      <c r="N141" s="76" t="s">
        <v>136</v>
      </c>
      <c r="O141" s="75"/>
      <c r="P141" s="75"/>
      <c r="Q141" s="76" t="s">
        <v>139</v>
      </c>
      <c r="R141" s="76" t="s">
        <v>140</v>
      </c>
      <c r="S141" s="76" t="s">
        <v>141</v>
      </c>
      <c r="U141" t="s">
        <v>345</v>
      </c>
      <c r="V141" s="75" t="s">
        <v>13</v>
      </c>
      <c r="W141" s="75" t="s">
        <v>136</v>
      </c>
      <c r="X141" s="75" t="s">
        <v>10</v>
      </c>
      <c r="Y141" s="75" t="s">
        <v>11</v>
      </c>
      <c r="Z141" s="75" t="s">
        <v>139</v>
      </c>
      <c r="AA141" s="75" t="s">
        <v>12</v>
      </c>
      <c r="AB141" s="75" t="s">
        <v>141</v>
      </c>
      <c r="AC141" s="82" t="s">
        <v>140</v>
      </c>
      <c r="AE141" t="s">
        <v>345</v>
      </c>
      <c r="AF141" t="str">
        <f>VLOOKUP(V141,Poulefase!$BD$76:$BE$87,2,FALSE)</f>
        <v>-</v>
      </c>
      <c r="AG141" t="str">
        <f>VLOOKUP(W141,Poulefase!$BD$76:$BE$87,2,FALSE)</f>
        <v>-</v>
      </c>
      <c r="AH141" t="str">
        <f>VLOOKUP(X141,Poulefase!$BD$76:$BE$87,2,FALSE)</f>
        <v>-</v>
      </c>
      <c r="AI141" t="str">
        <f>VLOOKUP(Y141,Poulefase!$BD$76:$BE$87,2,FALSE)</f>
        <v>-</v>
      </c>
      <c r="AJ141" t="str">
        <f>VLOOKUP(Z141,Poulefase!$BD$76:$BE$87,2,FALSE)</f>
        <v>-</v>
      </c>
      <c r="AK141" t="str">
        <f>VLOOKUP(AA141,Poulefase!$BD$76:$BE$87,2,FALSE)</f>
        <v>-</v>
      </c>
      <c r="AL141" t="str">
        <f>VLOOKUP(AB141,Poulefase!$BD$76:$BE$87,2,FALSE)</f>
        <v>-</v>
      </c>
      <c r="AM141" t="str">
        <f>VLOOKUP(AC141,Poulefase!$BD$76:$BE$87,2,FALSE)</f>
        <v>-</v>
      </c>
    </row>
    <row r="142" spans="7:39" ht="16.2" thickBot="1">
      <c r="G142" s="81">
        <v>137</v>
      </c>
      <c r="H142" s="75"/>
      <c r="I142" s="76" t="s">
        <v>10</v>
      </c>
      <c r="J142" s="76" t="s">
        <v>11</v>
      </c>
      <c r="K142" s="76" t="s">
        <v>12</v>
      </c>
      <c r="L142" s="76" t="s">
        <v>13</v>
      </c>
      <c r="M142" s="75"/>
      <c r="N142" s="76" t="s">
        <v>136</v>
      </c>
      <c r="O142" s="75"/>
      <c r="P142" s="76" t="s">
        <v>138</v>
      </c>
      <c r="Q142" s="75"/>
      <c r="R142" s="76" t="s">
        <v>140</v>
      </c>
      <c r="S142" s="76" t="s">
        <v>141</v>
      </c>
      <c r="U142" t="s">
        <v>346</v>
      </c>
      <c r="V142" s="75" t="s">
        <v>13</v>
      </c>
      <c r="W142" s="75" t="s">
        <v>136</v>
      </c>
      <c r="X142" s="75" t="s">
        <v>10</v>
      </c>
      <c r="Y142" s="75" t="s">
        <v>11</v>
      </c>
      <c r="Z142" s="75" t="s">
        <v>138</v>
      </c>
      <c r="AA142" s="75" t="s">
        <v>12</v>
      </c>
      <c r="AB142" s="75" t="s">
        <v>141</v>
      </c>
      <c r="AC142" s="82" t="s">
        <v>140</v>
      </c>
      <c r="AE142" t="s">
        <v>346</v>
      </c>
      <c r="AF142" t="str">
        <f>VLOOKUP(V142,Poulefase!$BD$76:$BE$87,2,FALSE)</f>
        <v>-</v>
      </c>
      <c r="AG142" t="str">
        <f>VLOOKUP(W142,Poulefase!$BD$76:$BE$87,2,FALSE)</f>
        <v>-</v>
      </c>
      <c r="AH142" t="str">
        <f>VLOOKUP(X142,Poulefase!$BD$76:$BE$87,2,FALSE)</f>
        <v>-</v>
      </c>
      <c r="AI142" t="str">
        <f>VLOOKUP(Y142,Poulefase!$BD$76:$BE$87,2,FALSE)</f>
        <v>-</v>
      </c>
      <c r="AJ142" t="str">
        <f>VLOOKUP(Z142,Poulefase!$BD$76:$BE$87,2,FALSE)</f>
        <v>-</v>
      </c>
      <c r="AK142" t="str">
        <f>VLOOKUP(AA142,Poulefase!$BD$76:$BE$87,2,FALSE)</f>
        <v>-</v>
      </c>
      <c r="AL142" t="str">
        <f>VLOOKUP(AB142,Poulefase!$BD$76:$BE$87,2,FALSE)</f>
        <v>-</v>
      </c>
      <c r="AM142" t="str">
        <f>VLOOKUP(AC142,Poulefase!$BD$76:$BE$87,2,FALSE)</f>
        <v>-</v>
      </c>
    </row>
    <row r="143" spans="7:39" ht="16.2" thickBot="1">
      <c r="G143" s="81">
        <v>138</v>
      </c>
      <c r="H143" s="75"/>
      <c r="I143" s="76" t="s">
        <v>10</v>
      </c>
      <c r="J143" s="76" t="s">
        <v>11</v>
      </c>
      <c r="K143" s="76" t="s">
        <v>12</v>
      </c>
      <c r="L143" s="76" t="s">
        <v>13</v>
      </c>
      <c r="M143" s="75"/>
      <c r="N143" s="76" t="s">
        <v>136</v>
      </c>
      <c r="O143" s="75"/>
      <c r="P143" s="76" t="s">
        <v>138</v>
      </c>
      <c r="Q143" s="76" t="s">
        <v>139</v>
      </c>
      <c r="R143" s="75"/>
      <c r="S143" s="76" t="s">
        <v>141</v>
      </c>
      <c r="U143" t="s">
        <v>347</v>
      </c>
      <c r="V143" s="75" t="s">
        <v>13</v>
      </c>
      <c r="W143" s="75" t="s">
        <v>136</v>
      </c>
      <c r="X143" s="75" t="s">
        <v>10</v>
      </c>
      <c r="Y143" s="75" t="s">
        <v>11</v>
      </c>
      <c r="Z143" s="75" t="s">
        <v>139</v>
      </c>
      <c r="AA143" s="75" t="s">
        <v>12</v>
      </c>
      <c r="AB143" s="75" t="s">
        <v>141</v>
      </c>
      <c r="AC143" s="82" t="s">
        <v>138</v>
      </c>
      <c r="AE143" t="s">
        <v>347</v>
      </c>
      <c r="AF143" t="str">
        <f>VLOOKUP(V143,Poulefase!$BD$76:$BE$87,2,FALSE)</f>
        <v>-</v>
      </c>
      <c r="AG143" t="str">
        <f>VLOOKUP(W143,Poulefase!$BD$76:$BE$87,2,FALSE)</f>
        <v>-</v>
      </c>
      <c r="AH143" t="str">
        <f>VLOOKUP(X143,Poulefase!$BD$76:$BE$87,2,FALSE)</f>
        <v>-</v>
      </c>
      <c r="AI143" t="str">
        <f>VLOOKUP(Y143,Poulefase!$BD$76:$BE$87,2,FALSE)</f>
        <v>-</v>
      </c>
      <c r="AJ143" t="str">
        <f>VLOOKUP(Z143,Poulefase!$BD$76:$BE$87,2,FALSE)</f>
        <v>-</v>
      </c>
      <c r="AK143" t="str">
        <f>VLOOKUP(AA143,Poulefase!$BD$76:$BE$87,2,FALSE)</f>
        <v>-</v>
      </c>
      <c r="AL143" t="str">
        <f>VLOOKUP(AB143,Poulefase!$BD$76:$BE$87,2,FALSE)</f>
        <v>-</v>
      </c>
      <c r="AM143" t="str">
        <f>VLOOKUP(AC143,Poulefase!$BD$76:$BE$87,2,FALSE)</f>
        <v>-</v>
      </c>
    </row>
    <row r="144" spans="7:39" ht="16.2" thickBot="1">
      <c r="G144" s="81">
        <v>139</v>
      </c>
      <c r="H144" s="75"/>
      <c r="I144" s="76" t="s">
        <v>10</v>
      </c>
      <c r="J144" s="76" t="s">
        <v>11</v>
      </c>
      <c r="K144" s="76" t="s">
        <v>12</v>
      </c>
      <c r="L144" s="76" t="s">
        <v>13</v>
      </c>
      <c r="M144" s="75"/>
      <c r="N144" s="76" t="s">
        <v>136</v>
      </c>
      <c r="O144" s="75"/>
      <c r="P144" s="76" t="s">
        <v>138</v>
      </c>
      <c r="Q144" s="76" t="s">
        <v>139</v>
      </c>
      <c r="R144" s="76" t="s">
        <v>140</v>
      </c>
      <c r="S144" s="75"/>
      <c r="U144" t="s">
        <v>348</v>
      </c>
      <c r="V144" s="75" t="s">
        <v>13</v>
      </c>
      <c r="W144" s="75" t="s">
        <v>136</v>
      </c>
      <c r="X144" s="75" t="s">
        <v>10</v>
      </c>
      <c r="Y144" s="75" t="s">
        <v>11</v>
      </c>
      <c r="Z144" s="75" t="s">
        <v>139</v>
      </c>
      <c r="AA144" s="75" t="s">
        <v>12</v>
      </c>
      <c r="AB144" s="75" t="s">
        <v>138</v>
      </c>
      <c r="AC144" s="82" t="s">
        <v>140</v>
      </c>
      <c r="AE144" t="s">
        <v>348</v>
      </c>
      <c r="AF144" t="str">
        <f>VLOOKUP(V144,Poulefase!$BD$76:$BE$87,2,FALSE)</f>
        <v>-</v>
      </c>
      <c r="AG144" t="str">
        <f>VLOOKUP(W144,Poulefase!$BD$76:$BE$87,2,FALSE)</f>
        <v>-</v>
      </c>
      <c r="AH144" t="str">
        <f>VLOOKUP(X144,Poulefase!$BD$76:$BE$87,2,FALSE)</f>
        <v>-</v>
      </c>
      <c r="AI144" t="str">
        <f>VLOOKUP(Y144,Poulefase!$BD$76:$BE$87,2,FALSE)</f>
        <v>-</v>
      </c>
      <c r="AJ144" t="str">
        <f>VLOOKUP(Z144,Poulefase!$BD$76:$BE$87,2,FALSE)</f>
        <v>-</v>
      </c>
      <c r="AK144" t="str">
        <f>VLOOKUP(AA144,Poulefase!$BD$76:$BE$87,2,FALSE)</f>
        <v>-</v>
      </c>
      <c r="AL144" t="str">
        <f>VLOOKUP(AB144,Poulefase!$BD$76:$BE$87,2,FALSE)</f>
        <v>-</v>
      </c>
      <c r="AM144" t="str">
        <f>VLOOKUP(AC144,Poulefase!$BD$76:$BE$87,2,FALSE)</f>
        <v>-</v>
      </c>
    </row>
    <row r="145" spans="7:39" ht="16.2" thickBot="1">
      <c r="G145" s="81">
        <v>140</v>
      </c>
      <c r="H145" s="75"/>
      <c r="I145" s="76" t="s">
        <v>10</v>
      </c>
      <c r="J145" s="76" t="s">
        <v>11</v>
      </c>
      <c r="K145" s="76" t="s">
        <v>12</v>
      </c>
      <c r="L145" s="76" t="s">
        <v>13</v>
      </c>
      <c r="M145" s="75"/>
      <c r="N145" s="76" t="s">
        <v>136</v>
      </c>
      <c r="O145" s="76" t="s">
        <v>137</v>
      </c>
      <c r="P145" s="75"/>
      <c r="Q145" s="75"/>
      <c r="R145" s="76" t="s">
        <v>140</v>
      </c>
      <c r="S145" s="76" t="s">
        <v>141</v>
      </c>
      <c r="U145" t="s">
        <v>349</v>
      </c>
      <c r="V145" s="75" t="s">
        <v>13</v>
      </c>
      <c r="W145" s="75" t="s">
        <v>136</v>
      </c>
      <c r="X145" s="75" t="s">
        <v>10</v>
      </c>
      <c r="Y145" s="75" t="s">
        <v>11</v>
      </c>
      <c r="Z145" s="75" t="s">
        <v>137</v>
      </c>
      <c r="AA145" s="75" t="s">
        <v>12</v>
      </c>
      <c r="AB145" s="75" t="s">
        <v>141</v>
      </c>
      <c r="AC145" s="82" t="s">
        <v>140</v>
      </c>
      <c r="AE145" t="s">
        <v>349</v>
      </c>
      <c r="AF145" t="str">
        <f>VLOOKUP(V145,Poulefase!$BD$76:$BE$87,2,FALSE)</f>
        <v>-</v>
      </c>
      <c r="AG145" t="str">
        <f>VLOOKUP(W145,Poulefase!$BD$76:$BE$87,2,FALSE)</f>
        <v>-</v>
      </c>
      <c r="AH145" t="str">
        <f>VLOOKUP(X145,Poulefase!$BD$76:$BE$87,2,FALSE)</f>
        <v>-</v>
      </c>
      <c r="AI145" t="str">
        <f>VLOOKUP(Y145,Poulefase!$BD$76:$BE$87,2,FALSE)</f>
        <v>-</v>
      </c>
      <c r="AJ145" t="str">
        <f>VLOOKUP(Z145,Poulefase!$BD$76:$BE$87,2,FALSE)</f>
        <v>-</v>
      </c>
      <c r="AK145" t="str">
        <f>VLOOKUP(AA145,Poulefase!$BD$76:$BE$87,2,FALSE)</f>
        <v>-</v>
      </c>
      <c r="AL145" t="str">
        <f>VLOOKUP(AB145,Poulefase!$BD$76:$BE$87,2,FALSE)</f>
        <v>-</v>
      </c>
      <c r="AM145" t="str">
        <f>VLOOKUP(AC145,Poulefase!$BD$76:$BE$87,2,FALSE)</f>
        <v>-</v>
      </c>
    </row>
    <row r="146" spans="7:39" ht="16.2" thickBot="1">
      <c r="G146" s="81">
        <v>141</v>
      </c>
      <c r="H146" s="75"/>
      <c r="I146" s="76" t="s">
        <v>10</v>
      </c>
      <c r="J146" s="76" t="s">
        <v>11</v>
      </c>
      <c r="K146" s="76" t="s">
        <v>12</v>
      </c>
      <c r="L146" s="76" t="s">
        <v>13</v>
      </c>
      <c r="M146" s="75"/>
      <c r="N146" s="76" t="s">
        <v>136</v>
      </c>
      <c r="O146" s="76" t="s">
        <v>137</v>
      </c>
      <c r="P146" s="75"/>
      <c r="Q146" s="76" t="s">
        <v>139</v>
      </c>
      <c r="R146" s="75"/>
      <c r="S146" s="76" t="s">
        <v>141</v>
      </c>
      <c r="U146" t="s">
        <v>350</v>
      </c>
      <c r="V146" s="75" t="s">
        <v>137</v>
      </c>
      <c r="W146" s="75" t="s">
        <v>136</v>
      </c>
      <c r="X146" s="75" t="s">
        <v>10</v>
      </c>
      <c r="Y146" s="75" t="s">
        <v>11</v>
      </c>
      <c r="Z146" s="75" t="s">
        <v>139</v>
      </c>
      <c r="AA146" s="75" t="s">
        <v>12</v>
      </c>
      <c r="AB146" s="75" t="s">
        <v>141</v>
      </c>
      <c r="AC146" s="82" t="s">
        <v>13</v>
      </c>
      <c r="AE146" t="s">
        <v>350</v>
      </c>
      <c r="AF146" t="str">
        <f>VLOOKUP(V146,Poulefase!$BD$76:$BE$87,2,FALSE)</f>
        <v>-</v>
      </c>
      <c r="AG146" t="str">
        <f>VLOOKUP(W146,Poulefase!$BD$76:$BE$87,2,FALSE)</f>
        <v>-</v>
      </c>
      <c r="AH146" t="str">
        <f>VLOOKUP(X146,Poulefase!$BD$76:$BE$87,2,FALSE)</f>
        <v>-</v>
      </c>
      <c r="AI146" t="str">
        <f>VLOOKUP(Y146,Poulefase!$BD$76:$BE$87,2,FALSE)</f>
        <v>-</v>
      </c>
      <c r="AJ146" t="str">
        <f>VLOOKUP(Z146,Poulefase!$BD$76:$BE$87,2,FALSE)</f>
        <v>-</v>
      </c>
      <c r="AK146" t="str">
        <f>VLOOKUP(AA146,Poulefase!$BD$76:$BE$87,2,FALSE)</f>
        <v>-</v>
      </c>
      <c r="AL146" t="str">
        <f>VLOOKUP(AB146,Poulefase!$BD$76:$BE$87,2,FALSE)</f>
        <v>-</v>
      </c>
      <c r="AM146" t="str">
        <f>VLOOKUP(AC146,Poulefase!$BD$76:$BE$87,2,FALSE)</f>
        <v>-</v>
      </c>
    </row>
    <row r="147" spans="7:39" ht="16.2" thickBot="1">
      <c r="G147" s="81">
        <v>142</v>
      </c>
      <c r="H147" s="75"/>
      <c r="I147" s="76" t="s">
        <v>10</v>
      </c>
      <c r="J147" s="76" t="s">
        <v>11</v>
      </c>
      <c r="K147" s="76" t="s">
        <v>12</v>
      </c>
      <c r="L147" s="76" t="s">
        <v>13</v>
      </c>
      <c r="M147" s="75"/>
      <c r="N147" s="76" t="s">
        <v>136</v>
      </c>
      <c r="O147" s="76" t="s">
        <v>137</v>
      </c>
      <c r="P147" s="75"/>
      <c r="Q147" s="76" t="s">
        <v>139</v>
      </c>
      <c r="R147" s="76" t="s">
        <v>140</v>
      </c>
      <c r="S147" s="75"/>
      <c r="U147" t="s">
        <v>351</v>
      </c>
      <c r="V147" s="75" t="s">
        <v>137</v>
      </c>
      <c r="W147" s="75" t="s">
        <v>136</v>
      </c>
      <c r="X147" s="75" t="s">
        <v>10</v>
      </c>
      <c r="Y147" s="75" t="s">
        <v>11</v>
      </c>
      <c r="Z147" s="75" t="s">
        <v>139</v>
      </c>
      <c r="AA147" s="75" t="s">
        <v>12</v>
      </c>
      <c r="AB147" s="75" t="s">
        <v>13</v>
      </c>
      <c r="AC147" s="82" t="s">
        <v>140</v>
      </c>
      <c r="AE147" t="s">
        <v>351</v>
      </c>
      <c r="AF147" t="str">
        <f>VLOOKUP(V147,Poulefase!$BD$76:$BE$87,2,FALSE)</f>
        <v>-</v>
      </c>
      <c r="AG147" t="str">
        <f>VLOOKUP(W147,Poulefase!$BD$76:$BE$87,2,FALSE)</f>
        <v>-</v>
      </c>
      <c r="AH147" t="str">
        <f>VLOOKUP(X147,Poulefase!$BD$76:$BE$87,2,FALSE)</f>
        <v>-</v>
      </c>
      <c r="AI147" t="str">
        <f>VLOOKUP(Y147,Poulefase!$BD$76:$BE$87,2,FALSE)</f>
        <v>-</v>
      </c>
      <c r="AJ147" t="str">
        <f>VLOOKUP(Z147,Poulefase!$BD$76:$BE$87,2,FALSE)</f>
        <v>-</v>
      </c>
      <c r="AK147" t="str">
        <f>VLOOKUP(AA147,Poulefase!$BD$76:$BE$87,2,FALSE)</f>
        <v>-</v>
      </c>
      <c r="AL147" t="str">
        <f>VLOOKUP(AB147,Poulefase!$BD$76:$BE$87,2,FALSE)</f>
        <v>-</v>
      </c>
      <c r="AM147" t="str">
        <f>VLOOKUP(AC147,Poulefase!$BD$76:$BE$87,2,FALSE)</f>
        <v>-</v>
      </c>
    </row>
    <row r="148" spans="7:39" ht="16.2" thickBot="1">
      <c r="G148" s="81">
        <v>143</v>
      </c>
      <c r="H148" s="75"/>
      <c r="I148" s="76" t="s">
        <v>10</v>
      </c>
      <c r="J148" s="76" t="s">
        <v>11</v>
      </c>
      <c r="K148" s="76" t="s">
        <v>12</v>
      </c>
      <c r="L148" s="76" t="s">
        <v>13</v>
      </c>
      <c r="M148" s="75"/>
      <c r="N148" s="76" t="s">
        <v>136</v>
      </c>
      <c r="O148" s="76" t="s">
        <v>137</v>
      </c>
      <c r="P148" s="76" t="s">
        <v>138</v>
      </c>
      <c r="Q148" s="75"/>
      <c r="R148" s="75"/>
      <c r="S148" s="76" t="s">
        <v>141</v>
      </c>
      <c r="U148" t="s">
        <v>352</v>
      </c>
      <c r="V148" s="75" t="s">
        <v>13</v>
      </c>
      <c r="W148" s="75" t="s">
        <v>136</v>
      </c>
      <c r="X148" s="75" t="s">
        <v>10</v>
      </c>
      <c r="Y148" s="75" t="s">
        <v>11</v>
      </c>
      <c r="Z148" s="75" t="s">
        <v>137</v>
      </c>
      <c r="AA148" s="75" t="s">
        <v>12</v>
      </c>
      <c r="AB148" s="75" t="s">
        <v>141</v>
      </c>
      <c r="AC148" s="82" t="s">
        <v>138</v>
      </c>
      <c r="AE148" t="s">
        <v>352</v>
      </c>
      <c r="AF148" t="str">
        <f>VLOOKUP(V148,Poulefase!$BD$76:$BE$87,2,FALSE)</f>
        <v>-</v>
      </c>
      <c r="AG148" t="str">
        <f>VLOOKUP(W148,Poulefase!$BD$76:$BE$87,2,FALSE)</f>
        <v>-</v>
      </c>
      <c r="AH148" t="str">
        <f>VLOOKUP(X148,Poulefase!$BD$76:$BE$87,2,FALSE)</f>
        <v>-</v>
      </c>
      <c r="AI148" t="str">
        <f>VLOOKUP(Y148,Poulefase!$BD$76:$BE$87,2,FALSE)</f>
        <v>-</v>
      </c>
      <c r="AJ148" t="str">
        <f>VLOOKUP(Z148,Poulefase!$BD$76:$BE$87,2,FALSE)</f>
        <v>-</v>
      </c>
      <c r="AK148" t="str">
        <f>VLOOKUP(AA148,Poulefase!$BD$76:$BE$87,2,FALSE)</f>
        <v>-</v>
      </c>
      <c r="AL148" t="str">
        <f>VLOOKUP(AB148,Poulefase!$BD$76:$BE$87,2,FALSE)</f>
        <v>-</v>
      </c>
      <c r="AM148" t="str">
        <f>VLOOKUP(AC148,Poulefase!$BD$76:$BE$87,2,FALSE)</f>
        <v>-</v>
      </c>
    </row>
    <row r="149" spans="7:39" ht="16.2" thickBot="1">
      <c r="G149" s="81">
        <v>144</v>
      </c>
      <c r="H149" s="75"/>
      <c r="I149" s="76" t="s">
        <v>10</v>
      </c>
      <c r="J149" s="76" t="s">
        <v>11</v>
      </c>
      <c r="K149" s="76" t="s">
        <v>12</v>
      </c>
      <c r="L149" s="76" t="s">
        <v>13</v>
      </c>
      <c r="M149" s="75"/>
      <c r="N149" s="76" t="s">
        <v>136</v>
      </c>
      <c r="O149" s="76" t="s">
        <v>137</v>
      </c>
      <c r="P149" s="76" t="s">
        <v>138</v>
      </c>
      <c r="Q149" s="75"/>
      <c r="R149" s="76" t="s">
        <v>140</v>
      </c>
      <c r="S149" s="75"/>
      <c r="U149" t="s">
        <v>353</v>
      </c>
      <c r="V149" s="75" t="s">
        <v>13</v>
      </c>
      <c r="W149" s="75" t="s">
        <v>136</v>
      </c>
      <c r="X149" s="75" t="s">
        <v>10</v>
      </c>
      <c r="Y149" s="75" t="s">
        <v>11</v>
      </c>
      <c r="Z149" s="75" t="s">
        <v>137</v>
      </c>
      <c r="AA149" s="75" t="s">
        <v>12</v>
      </c>
      <c r="AB149" s="75" t="s">
        <v>138</v>
      </c>
      <c r="AC149" s="82" t="s">
        <v>140</v>
      </c>
      <c r="AE149" t="s">
        <v>353</v>
      </c>
      <c r="AF149" t="str">
        <f>VLOOKUP(V149,Poulefase!$BD$76:$BE$87,2,FALSE)</f>
        <v>-</v>
      </c>
      <c r="AG149" t="str">
        <f>VLOOKUP(W149,Poulefase!$BD$76:$BE$87,2,FALSE)</f>
        <v>-</v>
      </c>
      <c r="AH149" t="str">
        <f>VLOOKUP(X149,Poulefase!$BD$76:$BE$87,2,FALSE)</f>
        <v>-</v>
      </c>
      <c r="AI149" t="str">
        <f>VLOOKUP(Y149,Poulefase!$BD$76:$BE$87,2,FALSE)</f>
        <v>-</v>
      </c>
      <c r="AJ149" t="str">
        <f>VLOOKUP(Z149,Poulefase!$BD$76:$BE$87,2,FALSE)</f>
        <v>-</v>
      </c>
      <c r="AK149" t="str">
        <f>VLOOKUP(AA149,Poulefase!$BD$76:$BE$87,2,FALSE)</f>
        <v>-</v>
      </c>
      <c r="AL149" t="str">
        <f>VLOOKUP(AB149,Poulefase!$BD$76:$BE$87,2,FALSE)</f>
        <v>-</v>
      </c>
      <c r="AM149" t="str">
        <f>VLOOKUP(AC149,Poulefase!$BD$76:$BE$87,2,FALSE)</f>
        <v>-</v>
      </c>
    </row>
    <row r="150" spans="7:39" ht="16.2" thickBot="1">
      <c r="G150" s="81">
        <v>145</v>
      </c>
      <c r="H150" s="75"/>
      <c r="I150" s="76" t="s">
        <v>10</v>
      </c>
      <c r="J150" s="76" t="s">
        <v>11</v>
      </c>
      <c r="K150" s="76" t="s">
        <v>12</v>
      </c>
      <c r="L150" s="76" t="s">
        <v>13</v>
      </c>
      <c r="M150" s="75"/>
      <c r="N150" s="76" t="s">
        <v>136</v>
      </c>
      <c r="O150" s="76" t="s">
        <v>137</v>
      </c>
      <c r="P150" s="76" t="s">
        <v>138</v>
      </c>
      <c r="Q150" s="76" t="s">
        <v>139</v>
      </c>
      <c r="R150" s="75"/>
      <c r="S150" s="75"/>
      <c r="U150" t="s">
        <v>354</v>
      </c>
      <c r="V150" s="75" t="s">
        <v>137</v>
      </c>
      <c r="W150" s="75" t="s">
        <v>136</v>
      </c>
      <c r="X150" s="75" t="s">
        <v>10</v>
      </c>
      <c r="Y150" s="75" t="s">
        <v>11</v>
      </c>
      <c r="Z150" s="75" t="s">
        <v>139</v>
      </c>
      <c r="AA150" s="75" t="s">
        <v>12</v>
      </c>
      <c r="AB150" s="75" t="s">
        <v>13</v>
      </c>
      <c r="AC150" s="82" t="s">
        <v>138</v>
      </c>
      <c r="AE150" t="s">
        <v>354</v>
      </c>
      <c r="AF150" t="str">
        <f>VLOOKUP(V150,Poulefase!$BD$76:$BE$87,2,FALSE)</f>
        <v>-</v>
      </c>
      <c r="AG150" t="str">
        <f>VLOOKUP(W150,Poulefase!$BD$76:$BE$87,2,FALSE)</f>
        <v>-</v>
      </c>
      <c r="AH150" t="str">
        <f>VLOOKUP(X150,Poulefase!$BD$76:$BE$87,2,FALSE)</f>
        <v>-</v>
      </c>
      <c r="AI150" t="str">
        <f>VLOOKUP(Y150,Poulefase!$BD$76:$BE$87,2,FALSE)</f>
        <v>-</v>
      </c>
      <c r="AJ150" t="str">
        <f>VLOOKUP(Z150,Poulefase!$BD$76:$BE$87,2,FALSE)</f>
        <v>-</v>
      </c>
      <c r="AK150" t="str">
        <f>VLOOKUP(AA150,Poulefase!$BD$76:$BE$87,2,FALSE)</f>
        <v>-</v>
      </c>
      <c r="AL150" t="str">
        <f>VLOOKUP(AB150,Poulefase!$BD$76:$BE$87,2,FALSE)</f>
        <v>-</v>
      </c>
      <c r="AM150" t="str">
        <f>VLOOKUP(AC150,Poulefase!$BD$76:$BE$87,2,FALSE)</f>
        <v>-</v>
      </c>
    </row>
    <row r="151" spans="7:39" ht="16.2" thickBot="1">
      <c r="G151" s="81">
        <v>146</v>
      </c>
      <c r="H151" s="75"/>
      <c r="I151" s="76" t="s">
        <v>10</v>
      </c>
      <c r="J151" s="76" t="s">
        <v>11</v>
      </c>
      <c r="K151" s="76" t="s">
        <v>12</v>
      </c>
      <c r="L151" s="76" t="s">
        <v>13</v>
      </c>
      <c r="M151" s="76" t="s">
        <v>14</v>
      </c>
      <c r="N151" s="75"/>
      <c r="O151" s="75"/>
      <c r="P151" s="75"/>
      <c r="Q151" s="76" t="s">
        <v>139</v>
      </c>
      <c r="R151" s="76" t="s">
        <v>140</v>
      </c>
      <c r="S151" s="76" t="s">
        <v>141</v>
      </c>
      <c r="U151" t="s">
        <v>355</v>
      </c>
      <c r="V151" s="75" t="s">
        <v>11</v>
      </c>
      <c r="W151" s="75" t="s">
        <v>139</v>
      </c>
      <c r="X151" s="75" t="s">
        <v>10</v>
      </c>
      <c r="Y151" s="75" t="s">
        <v>12</v>
      </c>
      <c r="Z151" s="75" t="s">
        <v>13</v>
      </c>
      <c r="AA151" s="75" t="s">
        <v>14</v>
      </c>
      <c r="AB151" s="75" t="s">
        <v>141</v>
      </c>
      <c r="AC151" s="82" t="s">
        <v>140</v>
      </c>
      <c r="AE151" t="s">
        <v>355</v>
      </c>
      <c r="AF151" t="str">
        <f>VLOOKUP(V151,Poulefase!$BD$76:$BE$87,2,FALSE)</f>
        <v>-</v>
      </c>
      <c r="AG151" t="str">
        <f>VLOOKUP(W151,Poulefase!$BD$76:$BE$87,2,FALSE)</f>
        <v>-</v>
      </c>
      <c r="AH151" t="str">
        <f>VLOOKUP(X151,Poulefase!$BD$76:$BE$87,2,FALSE)</f>
        <v>-</v>
      </c>
      <c r="AI151" t="str">
        <f>VLOOKUP(Y151,Poulefase!$BD$76:$BE$87,2,FALSE)</f>
        <v>-</v>
      </c>
      <c r="AJ151" t="str">
        <f>VLOOKUP(Z151,Poulefase!$BD$76:$BE$87,2,FALSE)</f>
        <v>-</v>
      </c>
      <c r="AK151" t="str">
        <f>VLOOKUP(AA151,Poulefase!$BD$76:$BE$87,2,FALSE)</f>
        <v>-</v>
      </c>
      <c r="AL151" t="str">
        <f>VLOOKUP(AB151,Poulefase!$BD$76:$BE$87,2,FALSE)</f>
        <v>-</v>
      </c>
      <c r="AM151" t="str">
        <f>VLOOKUP(AC151,Poulefase!$BD$76:$BE$87,2,FALSE)</f>
        <v>-</v>
      </c>
    </row>
    <row r="152" spans="7:39" ht="16.2" thickBot="1">
      <c r="G152" s="81">
        <v>147</v>
      </c>
      <c r="H152" s="75"/>
      <c r="I152" s="76" t="s">
        <v>10</v>
      </c>
      <c r="J152" s="76" t="s">
        <v>11</v>
      </c>
      <c r="K152" s="76" t="s">
        <v>12</v>
      </c>
      <c r="L152" s="76" t="s">
        <v>13</v>
      </c>
      <c r="M152" s="76" t="s">
        <v>14</v>
      </c>
      <c r="N152" s="75"/>
      <c r="O152" s="75"/>
      <c r="P152" s="76" t="s">
        <v>138</v>
      </c>
      <c r="Q152" s="75"/>
      <c r="R152" s="76" t="s">
        <v>140</v>
      </c>
      <c r="S152" s="76" t="s">
        <v>141</v>
      </c>
      <c r="U152" t="s">
        <v>356</v>
      </c>
      <c r="V152" s="75" t="s">
        <v>11</v>
      </c>
      <c r="W152" s="75" t="s">
        <v>13</v>
      </c>
      <c r="X152" s="75" t="s">
        <v>10</v>
      </c>
      <c r="Y152" s="75" t="s">
        <v>12</v>
      </c>
      <c r="Z152" s="75" t="s">
        <v>138</v>
      </c>
      <c r="AA152" s="75" t="s">
        <v>14</v>
      </c>
      <c r="AB152" s="75" t="s">
        <v>141</v>
      </c>
      <c r="AC152" s="82" t="s">
        <v>140</v>
      </c>
      <c r="AE152" t="s">
        <v>356</v>
      </c>
      <c r="AF152" t="str">
        <f>VLOOKUP(V152,Poulefase!$BD$76:$BE$87,2,FALSE)</f>
        <v>-</v>
      </c>
      <c r="AG152" t="str">
        <f>VLOOKUP(W152,Poulefase!$BD$76:$BE$87,2,FALSE)</f>
        <v>-</v>
      </c>
      <c r="AH152" t="str">
        <f>VLOOKUP(X152,Poulefase!$BD$76:$BE$87,2,FALSE)</f>
        <v>-</v>
      </c>
      <c r="AI152" t="str">
        <f>VLOOKUP(Y152,Poulefase!$BD$76:$BE$87,2,FALSE)</f>
        <v>-</v>
      </c>
      <c r="AJ152" t="str">
        <f>VLOOKUP(Z152,Poulefase!$BD$76:$BE$87,2,FALSE)</f>
        <v>-</v>
      </c>
      <c r="AK152" t="str">
        <f>VLOOKUP(AA152,Poulefase!$BD$76:$BE$87,2,FALSE)</f>
        <v>-</v>
      </c>
      <c r="AL152" t="str">
        <f>VLOOKUP(AB152,Poulefase!$BD$76:$BE$87,2,FALSE)</f>
        <v>-</v>
      </c>
      <c r="AM152" t="str">
        <f>VLOOKUP(AC152,Poulefase!$BD$76:$BE$87,2,FALSE)</f>
        <v>-</v>
      </c>
    </row>
    <row r="153" spans="7:39" ht="16.2" thickBot="1">
      <c r="G153" s="81">
        <v>148</v>
      </c>
      <c r="H153" s="75"/>
      <c r="I153" s="76" t="s">
        <v>10</v>
      </c>
      <c r="J153" s="76" t="s">
        <v>11</v>
      </c>
      <c r="K153" s="76" t="s">
        <v>12</v>
      </c>
      <c r="L153" s="76" t="s">
        <v>13</v>
      </c>
      <c r="M153" s="76" t="s">
        <v>14</v>
      </c>
      <c r="N153" s="75"/>
      <c r="O153" s="75"/>
      <c r="P153" s="76" t="s">
        <v>138</v>
      </c>
      <c r="Q153" s="76" t="s">
        <v>139</v>
      </c>
      <c r="R153" s="75"/>
      <c r="S153" s="76" t="s">
        <v>141</v>
      </c>
      <c r="U153" t="s">
        <v>357</v>
      </c>
      <c r="V153" s="75" t="s">
        <v>11</v>
      </c>
      <c r="W153" s="75" t="s">
        <v>139</v>
      </c>
      <c r="X153" s="75" t="s">
        <v>10</v>
      </c>
      <c r="Y153" s="75" t="s">
        <v>12</v>
      </c>
      <c r="Z153" s="75" t="s">
        <v>13</v>
      </c>
      <c r="AA153" s="75" t="s">
        <v>14</v>
      </c>
      <c r="AB153" s="75" t="s">
        <v>141</v>
      </c>
      <c r="AC153" s="82" t="s">
        <v>138</v>
      </c>
      <c r="AE153" t="s">
        <v>357</v>
      </c>
      <c r="AF153" t="str">
        <f>VLOOKUP(V153,Poulefase!$BD$76:$BE$87,2,FALSE)</f>
        <v>-</v>
      </c>
      <c r="AG153" t="str">
        <f>VLOOKUP(W153,Poulefase!$BD$76:$BE$87,2,FALSE)</f>
        <v>-</v>
      </c>
      <c r="AH153" t="str">
        <f>VLOOKUP(X153,Poulefase!$BD$76:$BE$87,2,FALSE)</f>
        <v>-</v>
      </c>
      <c r="AI153" t="str">
        <f>VLOOKUP(Y153,Poulefase!$BD$76:$BE$87,2,FALSE)</f>
        <v>-</v>
      </c>
      <c r="AJ153" t="str">
        <f>VLOOKUP(Z153,Poulefase!$BD$76:$BE$87,2,FALSE)</f>
        <v>-</v>
      </c>
      <c r="AK153" t="str">
        <f>VLOOKUP(AA153,Poulefase!$BD$76:$BE$87,2,FALSE)</f>
        <v>-</v>
      </c>
      <c r="AL153" t="str">
        <f>VLOOKUP(AB153,Poulefase!$BD$76:$BE$87,2,FALSE)</f>
        <v>-</v>
      </c>
      <c r="AM153" t="str">
        <f>VLOOKUP(AC153,Poulefase!$BD$76:$BE$87,2,FALSE)</f>
        <v>-</v>
      </c>
    </row>
    <row r="154" spans="7:39" ht="16.2" thickBot="1">
      <c r="G154" s="81">
        <v>149</v>
      </c>
      <c r="H154" s="75"/>
      <c r="I154" s="76" t="s">
        <v>10</v>
      </c>
      <c r="J154" s="76" t="s">
        <v>11</v>
      </c>
      <c r="K154" s="76" t="s">
        <v>12</v>
      </c>
      <c r="L154" s="76" t="s">
        <v>13</v>
      </c>
      <c r="M154" s="76" t="s">
        <v>14</v>
      </c>
      <c r="N154" s="75"/>
      <c r="O154" s="75"/>
      <c r="P154" s="76" t="s">
        <v>138</v>
      </c>
      <c r="Q154" s="76" t="s">
        <v>139</v>
      </c>
      <c r="R154" s="76" t="s">
        <v>140</v>
      </c>
      <c r="S154" s="75"/>
      <c r="U154" t="s">
        <v>358</v>
      </c>
      <c r="V154" s="75" t="s">
        <v>11</v>
      </c>
      <c r="W154" s="75" t="s">
        <v>139</v>
      </c>
      <c r="X154" s="75" t="s">
        <v>10</v>
      </c>
      <c r="Y154" s="75" t="s">
        <v>12</v>
      </c>
      <c r="Z154" s="75" t="s">
        <v>13</v>
      </c>
      <c r="AA154" s="75" t="s">
        <v>14</v>
      </c>
      <c r="AB154" s="75" t="s">
        <v>138</v>
      </c>
      <c r="AC154" s="82" t="s">
        <v>140</v>
      </c>
      <c r="AE154" t="s">
        <v>358</v>
      </c>
      <c r="AF154" t="str">
        <f>VLOOKUP(V154,Poulefase!$BD$76:$BE$87,2,FALSE)</f>
        <v>-</v>
      </c>
      <c r="AG154" t="str">
        <f>VLOOKUP(W154,Poulefase!$BD$76:$BE$87,2,FALSE)</f>
        <v>-</v>
      </c>
      <c r="AH154" t="str">
        <f>VLOOKUP(X154,Poulefase!$BD$76:$BE$87,2,FALSE)</f>
        <v>-</v>
      </c>
      <c r="AI154" t="str">
        <f>VLOOKUP(Y154,Poulefase!$BD$76:$BE$87,2,FALSE)</f>
        <v>-</v>
      </c>
      <c r="AJ154" t="str">
        <f>VLOOKUP(Z154,Poulefase!$BD$76:$BE$87,2,FALSE)</f>
        <v>-</v>
      </c>
      <c r="AK154" t="str">
        <f>VLOOKUP(AA154,Poulefase!$BD$76:$BE$87,2,FALSE)</f>
        <v>-</v>
      </c>
      <c r="AL154" t="str">
        <f>VLOOKUP(AB154,Poulefase!$BD$76:$BE$87,2,FALSE)</f>
        <v>-</v>
      </c>
      <c r="AM154" t="str">
        <f>VLOOKUP(AC154,Poulefase!$BD$76:$BE$87,2,FALSE)</f>
        <v>-</v>
      </c>
    </row>
    <row r="155" spans="7:39" ht="16.2" thickBot="1">
      <c r="G155" s="81">
        <v>150</v>
      </c>
      <c r="H155" s="75"/>
      <c r="I155" s="76" t="s">
        <v>10</v>
      </c>
      <c r="J155" s="76" t="s">
        <v>11</v>
      </c>
      <c r="K155" s="76" t="s">
        <v>12</v>
      </c>
      <c r="L155" s="76" t="s">
        <v>13</v>
      </c>
      <c r="M155" s="76" t="s">
        <v>14</v>
      </c>
      <c r="N155" s="75"/>
      <c r="O155" s="76" t="s">
        <v>137</v>
      </c>
      <c r="P155" s="75"/>
      <c r="Q155" s="75"/>
      <c r="R155" s="76" t="s">
        <v>140</v>
      </c>
      <c r="S155" s="76" t="s">
        <v>141</v>
      </c>
      <c r="U155" t="s">
        <v>359</v>
      </c>
      <c r="V155" s="75" t="s">
        <v>11</v>
      </c>
      <c r="W155" s="75" t="s">
        <v>13</v>
      </c>
      <c r="X155" s="75" t="s">
        <v>10</v>
      </c>
      <c r="Y155" s="75" t="s">
        <v>12</v>
      </c>
      <c r="Z155" s="75" t="s">
        <v>137</v>
      </c>
      <c r="AA155" s="75" t="s">
        <v>14</v>
      </c>
      <c r="AB155" s="75" t="s">
        <v>141</v>
      </c>
      <c r="AC155" s="82" t="s">
        <v>140</v>
      </c>
      <c r="AE155" t="s">
        <v>359</v>
      </c>
      <c r="AF155" t="str">
        <f>VLOOKUP(V155,Poulefase!$BD$76:$BE$87,2,FALSE)</f>
        <v>-</v>
      </c>
      <c r="AG155" t="str">
        <f>VLOOKUP(W155,Poulefase!$BD$76:$BE$87,2,FALSE)</f>
        <v>-</v>
      </c>
      <c r="AH155" t="str">
        <f>VLOOKUP(X155,Poulefase!$BD$76:$BE$87,2,FALSE)</f>
        <v>-</v>
      </c>
      <c r="AI155" t="str">
        <f>VLOOKUP(Y155,Poulefase!$BD$76:$BE$87,2,FALSE)</f>
        <v>-</v>
      </c>
      <c r="AJ155" t="str">
        <f>VLOOKUP(Z155,Poulefase!$BD$76:$BE$87,2,FALSE)</f>
        <v>-</v>
      </c>
      <c r="AK155" t="str">
        <f>VLOOKUP(AA155,Poulefase!$BD$76:$BE$87,2,FALSE)</f>
        <v>-</v>
      </c>
      <c r="AL155" t="str">
        <f>VLOOKUP(AB155,Poulefase!$BD$76:$BE$87,2,FALSE)</f>
        <v>-</v>
      </c>
      <c r="AM155" t="str">
        <f>VLOOKUP(AC155,Poulefase!$BD$76:$BE$87,2,FALSE)</f>
        <v>-</v>
      </c>
    </row>
    <row r="156" spans="7:39" ht="16.2" thickBot="1">
      <c r="G156" s="81">
        <v>151</v>
      </c>
      <c r="H156" s="75"/>
      <c r="I156" s="76" t="s">
        <v>10</v>
      </c>
      <c r="J156" s="76" t="s">
        <v>11</v>
      </c>
      <c r="K156" s="76" t="s">
        <v>12</v>
      </c>
      <c r="L156" s="76" t="s">
        <v>13</v>
      </c>
      <c r="M156" s="76" t="s">
        <v>14</v>
      </c>
      <c r="N156" s="75"/>
      <c r="O156" s="76" t="s">
        <v>137</v>
      </c>
      <c r="P156" s="75"/>
      <c r="Q156" s="76" t="s">
        <v>139</v>
      </c>
      <c r="R156" s="75"/>
      <c r="S156" s="76" t="s">
        <v>141</v>
      </c>
      <c r="U156" t="s">
        <v>360</v>
      </c>
      <c r="V156" s="75" t="s">
        <v>11</v>
      </c>
      <c r="W156" s="75" t="s">
        <v>139</v>
      </c>
      <c r="X156" s="75" t="s">
        <v>10</v>
      </c>
      <c r="Y156" s="75" t="s">
        <v>12</v>
      </c>
      <c r="Z156" s="75" t="s">
        <v>137</v>
      </c>
      <c r="AA156" s="75" t="s">
        <v>14</v>
      </c>
      <c r="AB156" s="75" t="s">
        <v>141</v>
      </c>
      <c r="AC156" s="82" t="s">
        <v>13</v>
      </c>
      <c r="AE156" t="s">
        <v>360</v>
      </c>
      <c r="AF156" t="str">
        <f>VLOOKUP(V156,Poulefase!$BD$76:$BE$87,2,FALSE)</f>
        <v>-</v>
      </c>
      <c r="AG156" t="str">
        <f>VLOOKUP(W156,Poulefase!$BD$76:$BE$87,2,FALSE)</f>
        <v>-</v>
      </c>
      <c r="AH156" t="str">
        <f>VLOOKUP(X156,Poulefase!$BD$76:$BE$87,2,FALSE)</f>
        <v>-</v>
      </c>
      <c r="AI156" t="str">
        <f>VLOOKUP(Y156,Poulefase!$BD$76:$BE$87,2,FALSE)</f>
        <v>-</v>
      </c>
      <c r="AJ156" t="str">
        <f>VLOOKUP(Z156,Poulefase!$BD$76:$BE$87,2,FALSE)</f>
        <v>-</v>
      </c>
      <c r="AK156" t="str">
        <f>VLOOKUP(AA156,Poulefase!$BD$76:$BE$87,2,FALSE)</f>
        <v>-</v>
      </c>
      <c r="AL156" t="str">
        <f>VLOOKUP(AB156,Poulefase!$BD$76:$BE$87,2,FALSE)</f>
        <v>-</v>
      </c>
      <c r="AM156" t="str">
        <f>VLOOKUP(AC156,Poulefase!$BD$76:$BE$87,2,FALSE)</f>
        <v>-</v>
      </c>
    </row>
    <row r="157" spans="7:39" ht="16.2" thickBot="1">
      <c r="G157" s="81">
        <v>152</v>
      </c>
      <c r="H157" s="75"/>
      <c r="I157" s="76" t="s">
        <v>10</v>
      </c>
      <c r="J157" s="76" t="s">
        <v>11</v>
      </c>
      <c r="K157" s="76" t="s">
        <v>12</v>
      </c>
      <c r="L157" s="76" t="s">
        <v>13</v>
      </c>
      <c r="M157" s="76" t="s">
        <v>14</v>
      </c>
      <c r="N157" s="75"/>
      <c r="O157" s="76" t="s">
        <v>137</v>
      </c>
      <c r="P157" s="75"/>
      <c r="Q157" s="76" t="s">
        <v>139</v>
      </c>
      <c r="R157" s="76" t="s">
        <v>140</v>
      </c>
      <c r="S157" s="75"/>
      <c r="U157" t="s">
        <v>361</v>
      </c>
      <c r="V157" s="75" t="s">
        <v>11</v>
      </c>
      <c r="W157" s="75" t="s">
        <v>139</v>
      </c>
      <c r="X157" s="75" t="s">
        <v>10</v>
      </c>
      <c r="Y157" s="75" t="s">
        <v>12</v>
      </c>
      <c r="Z157" s="75" t="s">
        <v>137</v>
      </c>
      <c r="AA157" s="75" t="s">
        <v>14</v>
      </c>
      <c r="AB157" s="75" t="s">
        <v>13</v>
      </c>
      <c r="AC157" s="82" t="s">
        <v>140</v>
      </c>
      <c r="AE157" t="s">
        <v>361</v>
      </c>
      <c r="AF157" t="str">
        <f>VLOOKUP(V157,Poulefase!$BD$76:$BE$87,2,FALSE)</f>
        <v>-</v>
      </c>
      <c r="AG157" t="str">
        <f>VLOOKUP(W157,Poulefase!$BD$76:$BE$87,2,FALSE)</f>
        <v>-</v>
      </c>
      <c r="AH157" t="str">
        <f>VLOOKUP(X157,Poulefase!$BD$76:$BE$87,2,FALSE)</f>
        <v>-</v>
      </c>
      <c r="AI157" t="str">
        <f>VLOOKUP(Y157,Poulefase!$BD$76:$BE$87,2,FALSE)</f>
        <v>-</v>
      </c>
      <c r="AJ157" t="str">
        <f>VLOOKUP(Z157,Poulefase!$BD$76:$BE$87,2,FALSE)</f>
        <v>-</v>
      </c>
      <c r="AK157" t="str">
        <f>VLOOKUP(AA157,Poulefase!$BD$76:$BE$87,2,FALSE)</f>
        <v>-</v>
      </c>
      <c r="AL157" t="str">
        <f>VLOOKUP(AB157,Poulefase!$BD$76:$BE$87,2,FALSE)</f>
        <v>-</v>
      </c>
      <c r="AM157" t="str">
        <f>VLOOKUP(AC157,Poulefase!$BD$76:$BE$87,2,FALSE)</f>
        <v>-</v>
      </c>
    </row>
    <row r="158" spans="7:39" ht="16.2" thickBot="1">
      <c r="G158" s="81">
        <v>153</v>
      </c>
      <c r="H158" s="75"/>
      <c r="I158" s="76" t="s">
        <v>10</v>
      </c>
      <c r="J158" s="76" t="s">
        <v>11</v>
      </c>
      <c r="K158" s="76" t="s">
        <v>12</v>
      </c>
      <c r="L158" s="76" t="s">
        <v>13</v>
      </c>
      <c r="M158" s="76" t="s">
        <v>14</v>
      </c>
      <c r="N158" s="75"/>
      <c r="O158" s="76" t="s">
        <v>137</v>
      </c>
      <c r="P158" s="76" t="s">
        <v>138</v>
      </c>
      <c r="Q158" s="75"/>
      <c r="R158" s="75"/>
      <c r="S158" s="76" t="s">
        <v>141</v>
      </c>
      <c r="U158" t="s">
        <v>362</v>
      </c>
      <c r="V158" s="75" t="s">
        <v>11</v>
      </c>
      <c r="W158" s="75" t="s">
        <v>13</v>
      </c>
      <c r="X158" s="75" t="s">
        <v>10</v>
      </c>
      <c r="Y158" s="75" t="s">
        <v>12</v>
      </c>
      <c r="Z158" s="75" t="s">
        <v>137</v>
      </c>
      <c r="AA158" s="75" t="s">
        <v>14</v>
      </c>
      <c r="AB158" s="75" t="s">
        <v>141</v>
      </c>
      <c r="AC158" s="82" t="s">
        <v>138</v>
      </c>
      <c r="AE158" t="s">
        <v>362</v>
      </c>
      <c r="AF158" t="str">
        <f>VLOOKUP(V158,Poulefase!$BD$76:$BE$87,2,FALSE)</f>
        <v>-</v>
      </c>
      <c r="AG158" t="str">
        <f>VLOOKUP(W158,Poulefase!$BD$76:$BE$87,2,FALSE)</f>
        <v>-</v>
      </c>
      <c r="AH158" t="str">
        <f>VLOOKUP(X158,Poulefase!$BD$76:$BE$87,2,FALSE)</f>
        <v>-</v>
      </c>
      <c r="AI158" t="str">
        <f>VLOOKUP(Y158,Poulefase!$BD$76:$BE$87,2,FALSE)</f>
        <v>-</v>
      </c>
      <c r="AJ158" t="str">
        <f>VLOOKUP(Z158,Poulefase!$BD$76:$BE$87,2,FALSE)</f>
        <v>-</v>
      </c>
      <c r="AK158" t="str">
        <f>VLOOKUP(AA158,Poulefase!$BD$76:$BE$87,2,FALSE)</f>
        <v>-</v>
      </c>
      <c r="AL158" t="str">
        <f>VLOOKUP(AB158,Poulefase!$BD$76:$BE$87,2,FALSE)</f>
        <v>-</v>
      </c>
      <c r="AM158" t="str">
        <f>VLOOKUP(AC158,Poulefase!$BD$76:$BE$87,2,FALSE)</f>
        <v>-</v>
      </c>
    </row>
    <row r="159" spans="7:39" ht="16.2" thickBot="1">
      <c r="G159" s="81">
        <v>154</v>
      </c>
      <c r="H159" s="75"/>
      <c r="I159" s="76" t="s">
        <v>10</v>
      </c>
      <c r="J159" s="76" t="s">
        <v>11</v>
      </c>
      <c r="K159" s="76" t="s">
        <v>12</v>
      </c>
      <c r="L159" s="76" t="s">
        <v>13</v>
      </c>
      <c r="M159" s="76" t="s">
        <v>14</v>
      </c>
      <c r="N159" s="75"/>
      <c r="O159" s="76" t="s">
        <v>137</v>
      </c>
      <c r="P159" s="76" t="s">
        <v>138</v>
      </c>
      <c r="Q159" s="75"/>
      <c r="R159" s="76" t="s">
        <v>140</v>
      </c>
      <c r="S159" s="75"/>
      <c r="U159" t="s">
        <v>363</v>
      </c>
      <c r="V159" s="75" t="s">
        <v>11</v>
      </c>
      <c r="W159" s="75" t="s">
        <v>13</v>
      </c>
      <c r="X159" s="75" t="s">
        <v>10</v>
      </c>
      <c r="Y159" s="75" t="s">
        <v>12</v>
      </c>
      <c r="Z159" s="75" t="s">
        <v>137</v>
      </c>
      <c r="AA159" s="75" t="s">
        <v>14</v>
      </c>
      <c r="AB159" s="75" t="s">
        <v>138</v>
      </c>
      <c r="AC159" s="82" t="s">
        <v>140</v>
      </c>
      <c r="AE159" t="s">
        <v>363</v>
      </c>
      <c r="AF159" t="str">
        <f>VLOOKUP(V159,Poulefase!$BD$76:$BE$87,2,FALSE)</f>
        <v>-</v>
      </c>
      <c r="AG159" t="str">
        <f>VLOOKUP(W159,Poulefase!$BD$76:$BE$87,2,FALSE)</f>
        <v>-</v>
      </c>
      <c r="AH159" t="str">
        <f>VLOOKUP(X159,Poulefase!$BD$76:$BE$87,2,FALSE)</f>
        <v>-</v>
      </c>
      <c r="AI159" t="str">
        <f>VLOOKUP(Y159,Poulefase!$BD$76:$BE$87,2,FALSE)</f>
        <v>-</v>
      </c>
      <c r="AJ159" t="str">
        <f>VLOOKUP(Z159,Poulefase!$BD$76:$BE$87,2,FALSE)</f>
        <v>-</v>
      </c>
      <c r="AK159" t="str">
        <f>VLOOKUP(AA159,Poulefase!$BD$76:$BE$87,2,FALSE)</f>
        <v>-</v>
      </c>
      <c r="AL159" t="str">
        <f>VLOOKUP(AB159,Poulefase!$BD$76:$BE$87,2,FALSE)</f>
        <v>-</v>
      </c>
      <c r="AM159" t="str">
        <f>VLOOKUP(AC159,Poulefase!$BD$76:$BE$87,2,FALSE)</f>
        <v>-</v>
      </c>
    </row>
    <row r="160" spans="7:39" ht="16.2" thickBot="1">
      <c r="G160" s="81">
        <v>155</v>
      </c>
      <c r="H160" s="75"/>
      <c r="I160" s="76" t="s">
        <v>10</v>
      </c>
      <c r="J160" s="76" t="s">
        <v>11</v>
      </c>
      <c r="K160" s="76" t="s">
        <v>12</v>
      </c>
      <c r="L160" s="76" t="s">
        <v>13</v>
      </c>
      <c r="M160" s="76" t="s">
        <v>14</v>
      </c>
      <c r="N160" s="75"/>
      <c r="O160" s="76" t="s">
        <v>137</v>
      </c>
      <c r="P160" s="76" t="s">
        <v>138</v>
      </c>
      <c r="Q160" s="76" t="s">
        <v>139</v>
      </c>
      <c r="R160" s="75"/>
      <c r="S160" s="75"/>
      <c r="U160" t="s">
        <v>364</v>
      </c>
      <c r="V160" s="75" t="s">
        <v>11</v>
      </c>
      <c r="W160" s="75" t="s">
        <v>139</v>
      </c>
      <c r="X160" s="75" t="s">
        <v>10</v>
      </c>
      <c r="Y160" s="75" t="s">
        <v>12</v>
      </c>
      <c r="Z160" s="75" t="s">
        <v>137</v>
      </c>
      <c r="AA160" s="75" t="s">
        <v>14</v>
      </c>
      <c r="AB160" s="75" t="s">
        <v>13</v>
      </c>
      <c r="AC160" s="82" t="s">
        <v>138</v>
      </c>
      <c r="AE160" t="s">
        <v>364</v>
      </c>
      <c r="AF160" t="str">
        <f>VLOOKUP(V160,Poulefase!$BD$76:$BE$87,2,FALSE)</f>
        <v>-</v>
      </c>
      <c r="AG160" t="str">
        <f>VLOOKUP(W160,Poulefase!$BD$76:$BE$87,2,FALSE)</f>
        <v>-</v>
      </c>
      <c r="AH160" t="str">
        <f>VLOOKUP(X160,Poulefase!$BD$76:$BE$87,2,FALSE)</f>
        <v>-</v>
      </c>
      <c r="AI160" t="str">
        <f>VLOOKUP(Y160,Poulefase!$BD$76:$BE$87,2,FALSE)</f>
        <v>-</v>
      </c>
      <c r="AJ160" t="str">
        <f>VLOOKUP(Z160,Poulefase!$BD$76:$BE$87,2,FALSE)</f>
        <v>-</v>
      </c>
      <c r="AK160" t="str">
        <f>VLOOKUP(AA160,Poulefase!$BD$76:$BE$87,2,FALSE)</f>
        <v>-</v>
      </c>
      <c r="AL160" t="str">
        <f>VLOOKUP(AB160,Poulefase!$BD$76:$BE$87,2,FALSE)</f>
        <v>-</v>
      </c>
      <c r="AM160" t="str">
        <f>VLOOKUP(AC160,Poulefase!$BD$76:$BE$87,2,FALSE)</f>
        <v>-</v>
      </c>
    </row>
    <row r="161" spans="7:39" ht="16.2" thickBot="1">
      <c r="G161" s="81">
        <v>156</v>
      </c>
      <c r="H161" s="75"/>
      <c r="I161" s="76" t="s">
        <v>10</v>
      </c>
      <c r="J161" s="76" t="s">
        <v>11</v>
      </c>
      <c r="K161" s="76" t="s">
        <v>12</v>
      </c>
      <c r="L161" s="76" t="s">
        <v>13</v>
      </c>
      <c r="M161" s="76" t="s">
        <v>14</v>
      </c>
      <c r="N161" s="76" t="s">
        <v>136</v>
      </c>
      <c r="O161" s="75"/>
      <c r="P161" s="75"/>
      <c r="Q161" s="75"/>
      <c r="R161" s="76" t="s">
        <v>140</v>
      </c>
      <c r="S161" s="76" t="s">
        <v>141</v>
      </c>
      <c r="U161" t="s">
        <v>365</v>
      </c>
      <c r="V161" s="75" t="s">
        <v>11</v>
      </c>
      <c r="W161" s="75" t="s">
        <v>136</v>
      </c>
      <c r="X161" s="75" t="s">
        <v>10</v>
      </c>
      <c r="Y161" s="75" t="s">
        <v>12</v>
      </c>
      <c r="Z161" s="75" t="s">
        <v>13</v>
      </c>
      <c r="AA161" s="75" t="s">
        <v>14</v>
      </c>
      <c r="AB161" s="75" t="s">
        <v>141</v>
      </c>
      <c r="AC161" s="82" t="s">
        <v>140</v>
      </c>
      <c r="AE161" t="s">
        <v>365</v>
      </c>
      <c r="AF161" t="str">
        <f>VLOOKUP(V161,Poulefase!$BD$76:$BE$87,2,FALSE)</f>
        <v>-</v>
      </c>
      <c r="AG161" t="str">
        <f>VLOOKUP(W161,Poulefase!$BD$76:$BE$87,2,FALSE)</f>
        <v>-</v>
      </c>
      <c r="AH161" t="str">
        <f>VLOOKUP(X161,Poulefase!$BD$76:$BE$87,2,FALSE)</f>
        <v>-</v>
      </c>
      <c r="AI161" t="str">
        <f>VLOOKUP(Y161,Poulefase!$BD$76:$BE$87,2,FALSE)</f>
        <v>-</v>
      </c>
      <c r="AJ161" t="str">
        <f>VLOOKUP(Z161,Poulefase!$BD$76:$BE$87,2,FALSE)</f>
        <v>-</v>
      </c>
      <c r="AK161" t="str">
        <f>VLOOKUP(AA161,Poulefase!$BD$76:$BE$87,2,FALSE)</f>
        <v>-</v>
      </c>
      <c r="AL161" t="str">
        <f>VLOOKUP(AB161,Poulefase!$BD$76:$BE$87,2,FALSE)</f>
        <v>-</v>
      </c>
      <c r="AM161" t="str">
        <f>VLOOKUP(AC161,Poulefase!$BD$76:$BE$87,2,FALSE)</f>
        <v>-</v>
      </c>
    </row>
    <row r="162" spans="7:39" ht="16.2" thickBot="1">
      <c r="G162" s="81">
        <v>157</v>
      </c>
      <c r="H162" s="75"/>
      <c r="I162" s="76" t="s">
        <v>10</v>
      </c>
      <c r="J162" s="76" t="s">
        <v>11</v>
      </c>
      <c r="K162" s="76" t="s">
        <v>12</v>
      </c>
      <c r="L162" s="76" t="s">
        <v>13</v>
      </c>
      <c r="M162" s="76" t="s">
        <v>14</v>
      </c>
      <c r="N162" s="76" t="s">
        <v>136</v>
      </c>
      <c r="O162" s="75"/>
      <c r="P162" s="75"/>
      <c r="Q162" s="76" t="s">
        <v>139</v>
      </c>
      <c r="R162" s="75"/>
      <c r="S162" s="76" t="s">
        <v>141</v>
      </c>
      <c r="U162" t="s">
        <v>366</v>
      </c>
      <c r="V162" s="75" t="s">
        <v>11</v>
      </c>
      <c r="W162" s="75" t="s">
        <v>136</v>
      </c>
      <c r="X162" s="75" t="s">
        <v>10</v>
      </c>
      <c r="Y162" s="75" t="s">
        <v>12</v>
      </c>
      <c r="Z162" s="75" t="s">
        <v>139</v>
      </c>
      <c r="AA162" s="75" t="s">
        <v>14</v>
      </c>
      <c r="AB162" s="75" t="s">
        <v>141</v>
      </c>
      <c r="AC162" s="82" t="s">
        <v>13</v>
      </c>
      <c r="AE162" t="s">
        <v>366</v>
      </c>
      <c r="AF162" t="str">
        <f>VLOOKUP(V162,Poulefase!$BD$76:$BE$87,2,FALSE)</f>
        <v>-</v>
      </c>
      <c r="AG162" t="str">
        <f>VLOOKUP(W162,Poulefase!$BD$76:$BE$87,2,FALSE)</f>
        <v>-</v>
      </c>
      <c r="AH162" t="str">
        <f>VLOOKUP(X162,Poulefase!$BD$76:$BE$87,2,FALSE)</f>
        <v>-</v>
      </c>
      <c r="AI162" t="str">
        <f>VLOOKUP(Y162,Poulefase!$BD$76:$BE$87,2,FALSE)</f>
        <v>-</v>
      </c>
      <c r="AJ162" t="str">
        <f>VLOOKUP(Z162,Poulefase!$BD$76:$BE$87,2,FALSE)</f>
        <v>-</v>
      </c>
      <c r="AK162" t="str">
        <f>VLOOKUP(AA162,Poulefase!$BD$76:$BE$87,2,FALSE)</f>
        <v>-</v>
      </c>
      <c r="AL162" t="str">
        <f>VLOOKUP(AB162,Poulefase!$BD$76:$BE$87,2,FALSE)</f>
        <v>-</v>
      </c>
      <c r="AM162" t="str">
        <f>VLOOKUP(AC162,Poulefase!$BD$76:$BE$87,2,FALSE)</f>
        <v>-</v>
      </c>
    </row>
    <row r="163" spans="7:39" ht="16.2" thickBot="1">
      <c r="G163" s="81">
        <v>158</v>
      </c>
      <c r="H163" s="75"/>
      <c r="I163" s="76" t="s">
        <v>10</v>
      </c>
      <c r="J163" s="76" t="s">
        <v>11</v>
      </c>
      <c r="K163" s="76" t="s">
        <v>12</v>
      </c>
      <c r="L163" s="76" t="s">
        <v>13</v>
      </c>
      <c r="M163" s="76" t="s">
        <v>14</v>
      </c>
      <c r="N163" s="76" t="s">
        <v>136</v>
      </c>
      <c r="O163" s="75"/>
      <c r="P163" s="75"/>
      <c r="Q163" s="76" t="s">
        <v>139</v>
      </c>
      <c r="R163" s="76" t="s">
        <v>140</v>
      </c>
      <c r="S163" s="75"/>
      <c r="U163" t="s">
        <v>367</v>
      </c>
      <c r="V163" s="75" t="s">
        <v>11</v>
      </c>
      <c r="W163" s="75" t="s">
        <v>136</v>
      </c>
      <c r="X163" s="75" t="s">
        <v>10</v>
      </c>
      <c r="Y163" s="75" t="s">
        <v>12</v>
      </c>
      <c r="Z163" s="75" t="s">
        <v>139</v>
      </c>
      <c r="AA163" s="75" t="s">
        <v>14</v>
      </c>
      <c r="AB163" s="75" t="s">
        <v>13</v>
      </c>
      <c r="AC163" s="82" t="s">
        <v>140</v>
      </c>
      <c r="AE163" t="s">
        <v>367</v>
      </c>
      <c r="AF163" t="str">
        <f>VLOOKUP(V163,Poulefase!$BD$76:$BE$87,2,FALSE)</f>
        <v>-</v>
      </c>
      <c r="AG163" t="str">
        <f>VLOOKUP(W163,Poulefase!$BD$76:$BE$87,2,FALSE)</f>
        <v>-</v>
      </c>
      <c r="AH163" t="str">
        <f>VLOOKUP(X163,Poulefase!$BD$76:$BE$87,2,FALSE)</f>
        <v>-</v>
      </c>
      <c r="AI163" t="str">
        <f>VLOOKUP(Y163,Poulefase!$BD$76:$BE$87,2,FALSE)</f>
        <v>-</v>
      </c>
      <c r="AJ163" t="str">
        <f>VLOOKUP(Z163,Poulefase!$BD$76:$BE$87,2,FALSE)</f>
        <v>-</v>
      </c>
      <c r="AK163" t="str">
        <f>VLOOKUP(AA163,Poulefase!$BD$76:$BE$87,2,FALSE)</f>
        <v>-</v>
      </c>
      <c r="AL163" t="str">
        <f>VLOOKUP(AB163,Poulefase!$BD$76:$BE$87,2,FALSE)</f>
        <v>-</v>
      </c>
      <c r="AM163" t="str">
        <f>VLOOKUP(AC163,Poulefase!$BD$76:$BE$87,2,FALSE)</f>
        <v>-</v>
      </c>
    </row>
    <row r="164" spans="7:39" ht="16.2" thickBot="1">
      <c r="G164" s="81">
        <v>159</v>
      </c>
      <c r="H164" s="75"/>
      <c r="I164" s="76" t="s">
        <v>10</v>
      </c>
      <c r="J164" s="76" t="s">
        <v>11</v>
      </c>
      <c r="K164" s="76" t="s">
        <v>12</v>
      </c>
      <c r="L164" s="76" t="s">
        <v>13</v>
      </c>
      <c r="M164" s="76" t="s">
        <v>14</v>
      </c>
      <c r="N164" s="76" t="s">
        <v>136</v>
      </c>
      <c r="O164" s="75"/>
      <c r="P164" s="76" t="s">
        <v>138</v>
      </c>
      <c r="Q164" s="75"/>
      <c r="R164" s="75"/>
      <c r="S164" s="76" t="s">
        <v>141</v>
      </c>
      <c r="U164" t="s">
        <v>368</v>
      </c>
      <c r="V164" s="75" t="s">
        <v>11</v>
      </c>
      <c r="W164" s="75" t="s">
        <v>136</v>
      </c>
      <c r="X164" s="75" t="s">
        <v>10</v>
      </c>
      <c r="Y164" s="75" t="s">
        <v>12</v>
      </c>
      <c r="Z164" s="75" t="s">
        <v>13</v>
      </c>
      <c r="AA164" s="75" t="s">
        <v>14</v>
      </c>
      <c r="AB164" s="75" t="s">
        <v>141</v>
      </c>
      <c r="AC164" s="82" t="s">
        <v>138</v>
      </c>
      <c r="AE164" t="s">
        <v>368</v>
      </c>
      <c r="AF164" t="str">
        <f>VLOOKUP(V164,Poulefase!$BD$76:$BE$87,2,FALSE)</f>
        <v>-</v>
      </c>
      <c r="AG164" t="str">
        <f>VLOOKUP(W164,Poulefase!$BD$76:$BE$87,2,FALSE)</f>
        <v>-</v>
      </c>
      <c r="AH164" t="str">
        <f>VLOOKUP(X164,Poulefase!$BD$76:$BE$87,2,FALSE)</f>
        <v>-</v>
      </c>
      <c r="AI164" t="str">
        <f>VLOOKUP(Y164,Poulefase!$BD$76:$BE$87,2,FALSE)</f>
        <v>-</v>
      </c>
      <c r="AJ164" t="str">
        <f>VLOOKUP(Z164,Poulefase!$BD$76:$BE$87,2,FALSE)</f>
        <v>-</v>
      </c>
      <c r="AK164" t="str">
        <f>VLOOKUP(AA164,Poulefase!$BD$76:$BE$87,2,FALSE)</f>
        <v>-</v>
      </c>
      <c r="AL164" t="str">
        <f>VLOOKUP(AB164,Poulefase!$BD$76:$BE$87,2,FALSE)</f>
        <v>-</v>
      </c>
      <c r="AM164" t="str">
        <f>VLOOKUP(AC164,Poulefase!$BD$76:$BE$87,2,FALSE)</f>
        <v>-</v>
      </c>
    </row>
    <row r="165" spans="7:39" ht="16.2" thickBot="1">
      <c r="G165" s="81">
        <v>160</v>
      </c>
      <c r="H165" s="75"/>
      <c r="I165" s="76" t="s">
        <v>10</v>
      </c>
      <c r="J165" s="76" t="s">
        <v>11</v>
      </c>
      <c r="K165" s="76" t="s">
        <v>12</v>
      </c>
      <c r="L165" s="76" t="s">
        <v>13</v>
      </c>
      <c r="M165" s="76" t="s">
        <v>14</v>
      </c>
      <c r="N165" s="76" t="s">
        <v>136</v>
      </c>
      <c r="O165" s="75"/>
      <c r="P165" s="76" t="s">
        <v>138</v>
      </c>
      <c r="Q165" s="75"/>
      <c r="R165" s="76" t="s">
        <v>140</v>
      </c>
      <c r="S165" s="75"/>
      <c r="U165" t="s">
        <v>369</v>
      </c>
      <c r="V165" s="75" t="s">
        <v>11</v>
      </c>
      <c r="W165" s="75" t="s">
        <v>136</v>
      </c>
      <c r="X165" s="75" t="s">
        <v>10</v>
      </c>
      <c r="Y165" s="75" t="s">
        <v>12</v>
      </c>
      <c r="Z165" s="75" t="s">
        <v>13</v>
      </c>
      <c r="AA165" s="75" t="s">
        <v>14</v>
      </c>
      <c r="AB165" s="75" t="s">
        <v>138</v>
      </c>
      <c r="AC165" s="82" t="s">
        <v>140</v>
      </c>
      <c r="AE165" t="s">
        <v>369</v>
      </c>
      <c r="AF165" t="str">
        <f>VLOOKUP(V165,Poulefase!$BD$76:$BE$87,2,FALSE)</f>
        <v>-</v>
      </c>
      <c r="AG165" t="str">
        <f>VLOOKUP(W165,Poulefase!$BD$76:$BE$87,2,FALSE)</f>
        <v>-</v>
      </c>
      <c r="AH165" t="str">
        <f>VLOOKUP(X165,Poulefase!$BD$76:$BE$87,2,FALSE)</f>
        <v>-</v>
      </c>
      <c r="AI165" t="str">
        <f>VLOOKUP(Y165,Poulefase!$BD$76:$BE$87,2,FALSE)</f>
        <v>-</v>
      </c>
      <c r="AJ165" t="str">
        <f>VLOOKUP(Z165,Poulefase!$BD$76:$BE$87,2,FALSE)</f>
        <v>-</v>
      </c>
      <c r="AK165" t="str">
        <f>VLOOKUP(AA165,Poulefase!$BD$76:$BE$87,2,FALSE)</f>
        <v>-</v>
      </c>
      <c r="AL165" t="str">
        <f>VLOOKUP(AB165,Poulefase!$BD$76:$BE$87,2,FALSE)</f>
        <v>-</v>
      </c>
      <c r="AM165" t="str">
        <f>VLOOKUP(AC165,Poulefase!$BD$76:$BE$87,2,FALSE)</f>
        <v>-</v>
      </c>
    </row>
    <row r="166" spans="7:39" ht="16.2" thickBot="1">
      <c r="G166" s="81">
        <v>161</v>
      </c>
      <c r="H166" s="75"/>
      <c r="I166" s="76" t="s">
        <v>10</v>
      </c>
      <c r="J166" s="76" t="s">
        <v>11</v>
      </c>
      <c r="K166" s="76" t="s">
        <v>12</v>
      </c>
      <c r="L166" s="76" t="s">
        <v>13</v>
      </c>
      <c r="M166" s="76" t="s">
        <v>14</v>
      </c>
      <c r="N166" s="76" t="s">
        <v>136</v>
      </c>
      <c r="O166" s="75"/>
      <c r="P166" s="76" t="s">
        <v>138</v>
      </c>
      <c r="Q166" s="76" t="s">
        <v>139</v>
      </c>
      <c r="R166" s="75"/>
      <c r="S166" s="75"/>
      <c r="U166" t="s">
        <v>370</v>
      </c>
      <c r="V166" s="75" t="s">
        <v>11</v>
      </c>
      <c r="W166" s="75" t="s">
        <v>136</v>
      </c>
      <c r="X166" s="75" t="s">
        <v>10</v>
      </c>
      <c r="Y166" s="75" t="s">
        <v>12</v>
      </c>
      <c r="Z166" s="75" t="s">
        <v>139</v>
      </c>
      <c r="AA166" s="75" t="s">
        <v>14</v>
      </c>
      <c r="AB166" s="75" t="s">
        <v>13</v>
      </c>
      <c r="AC166" s="82" t="s">
        <v>138</v>
      </c>
      <c r="AE166" t="s">
        <v>370</v>
      </c>
      <c r="AF166" t="str">
        <f>VLOOKUP(V166,Poulefase!$BD$76:$BE$87,2,FALSE)</f>
        <v>-</v>
      </c>
      <c r="AG166" t="str">
        <f>VLOOKUP(W166,Poulefase!$BD$76:$BE$87,2,FALSE)</f>
        <v>-</v>
      </c>
      <c r="AH166" t="str">
        <f>VLOOKUP(X166,Poulefase!$BD$76:$BE$87,2,FALSE)</f>
        <v>-</v>
      </c>
      <c r="AI166" t="str">
        <f>VLOOKUP(Y166,Poulefase!$BD$76:$BE$87,2,FALSE)</f>
        <v>-</v>
      </c>
      <c r="AJ166" t="str">
        <f>VLOOKUP(Z166,Poulefase!$BD$76:$BE$87,2,FALSE)</f>
        <v>-</v>
      </c>
      <c r="AK166" t="str">
        <f>VLOOKUP(AA166,Poulefase!$BD$76:$BE$87,2,FALSE)</f>
        <v>-</v>
      </c>
      <c r="AL166" t="str">
        <f>VLOOKUP(AB166,Poulefase!$BD$76:$BE$87,2,FALSE)</f>
        <v>-</v>
      </c>
      <c r="AM166" t="str">
        <f>VLOOKUP(AC166,Poulefase!$BD$76:$BE$87,2,FALSE)</f>
        <v>-</v>
      </c>
    </row>
    <row r="167" spans="7:39" ht="16.2" thickBot="1">
      <c r="G167" s="81">
        <v>162</v>
      </c>
      <c r="H167" s="75"/>
      <c r="I167" s="76" t="s">
        <v>10</v>
      </c>
      <c r="J167" s="76" t="s">
        <v>11</v>
      </c>
      <c r="K167" s="76" t="s">
        <v>12</v>
      </c>
      <c r="L167" s="76" t="s">
        <v>13</v>
      </c>
      <c r="M167" s="76" t="s">
        <v>14</v>
      </c>
      <c r="N167" s="76" t="s">
        <v>136</v>
      </c>
      <c r="O167" s="76" t="s">
        <v>137</v>
      </c>
      <c r="P167" s="75"/>
      <c r="Q167" s="75"/>
      <c r="R167" s="75"/>
      <c r="S167" s="76" t="s">
        <v>141</v>
      </c>
      <c r="U167" t="s">
        <v>371</v>
      </c>
      <c r="V167" s="75" t="s">
        <v>11</v>
      </c>
      <c r="W167" s="75" t="s">
        <v>136</v>
      </c>
      <c r="X167" s="75" t="s">
        <v>10</v>
      </c>
      <c r="Y167" s="75" t="s">
        <v>12</v>
      </c>
      <c r="Z167" s="75" t="s">
        <v>137</v>
      </c>
      <c r="AA167" s="75" t="s">
        <v>14</v>
      </c>
      <c r="AB167" s="75" t="s">
        <v>141</v>
      </c>
      <c r="AC167" s="82" t="s">
        <v>13</v>
      </c>
      <c r="AE167" t="s">
        <v>371</v>
      </c>
      <c r="AF167" t="str">
        <f>VLOOKUP(V167,Poulefase!$BD$76:$BE$87,2,FALSE)</f>
        <v>-</v>
      </c>
      <c r="AG167" t="str">
        <f>VLOOKUP(W167,Poulefase!$BD$76:$BE$87,2,FALSE)</f>
        <v>-</v>
      </c>
      <c r="AH167" t="str">
        <f>VLOOKUP(X167,Poulefase!$BD$76:$BE$87,2,FALSE)</f>
        <v>-</v>
      </c>
      <c r="AI167" t="str">
        <f>VLOOKUP(Y167,Poulefase!$BD$76:$BE$87,2,FALSE)</f>
        <v>-</v>
      </c>
      <c r="AJ167" t="str">
        <f>VLOOKUP(Z167,Poulefase!$BD$76:$BE$87,2,FALSE)</f>
        <v>-</v>
      </c>
      <c r="AK167" t="str">
        <f>VLOOKUP(AA167,Poulefase!$BD$76:$BE$87,2,FALSE)</f>
        <v>-</v>
      </c>
      <c r="AL167" t="str">
        <f>VLOOKUP(AB167,Poulefase!$BD$76:$BE$87,2,FALSE)</f>
        <v>-</v>
      </c>
      <c r="AM167" t="str">
        <f>VLOOKUP(AC167,Poulefase!$BD$76:$BE$87,2,FALSE)</f>
        <v>-</v>
      </c>
    </row>
    <row r="168" spans="7:39" ht="16.2" thickBot="1">
      <c r="G168" s="81">
        <v>163</v>
      </c>
      <c r="H168" s="75"/>
      <c r="I168" s="76" t="s">
        <v>10</v>
      </c>
      <c r="J168" s="76" t="s">
        <v>11</v>
      </c>
      <c r="K168" s="76" t="s">
        <v>12</v>
      </c>
      <c r="L168" s="76" t="s">
        <v>13</v>
      </c>
      <c r="M168" s="76" t="s">
        <v>14</v>
      </c>
      <c r="N168" s="76" t="s">
        <v>136</v>
      </c>
      <c r="O168" s="76" t="s">
        <v>137</v>
      </c>
      <c r="P168" s="75"/>
      <c r="Q168" s="75"/>
      <c r="R168" s="76" t="s">
        <v>140</v>
      </c>
      <c r="S168" s="75"/>
      <c r="U168" t="s">
        <v>372</v>
      </c>
      <c r="V168" s="75" t="s">
        <v>11</v>
      </c>
      <c r="W168" s="75" t="s">
        <v>136</v>
      </c>
      <c r="X168" s="75" t="s">
        <v>10</v>
      </c>
      <c r="Y168" s="75" t="s">
        <v>12</v>
      </c>
      <c r="Z168" s="75" t="s">
        <v>137</v>
      </c>
      <c r="AA168" s="75" t="s">
        <v>14</v>
      </c>
      <c r="AB168" s="75" t="s">
        <v>13</v>
      </c>
      <c r="AC168" s="82" t="s">
        <v>140</v>
      </c>
      <c r="AE168" t="s">
        <v>372</v>
      </c>
      <c r="AF168" t="str">
        <f>VLOOKUP(V168,Poulefase!$BD$76:$BE$87,2,FALSE)</f>
        <v>-</v>
      </c>
      <c r="AG168" t="str">
        <f>VLOOKUP(W168,Poulefase!$BD$76:$BE$87,2,FALSE)</f>
        <v>-</v>
      </c>
      <c r="AH168" t="str">
        <f>VLOOKUP(X168,Poulefase!$BD$76:$BE$87,2,FALSE)</f>
        <v>-</v>
      </c>
      <c r="AI168" t="str">
        <f>VLOOKUP(Y168,Poulefase!$BD$76:$BE$87,2,FALSE)</f>
        <v>-</v>
      </c>
      <c r="AJ168" t="str">
        <f>VLOOKUP(Z168,Poulefase!$BD$76:$BE$87,2,FALSE)</f>
        <v>-</v>
      </c>
      <c r="AK168" t="str">
        <f>VLOOKUP(AA168,Poulefase!$BD$76:$BE$87,2,FALSE)</f>
        <v>-</v>
      </c>
      <c r="AL168" t="str">
        <f>VLOOKUP(AB168,Poulefase!$BD$76:$BE$87,2,FALSE)</f>
        <v>-</v>
      </c>
      <c r="AM168" t="str">
        <f>VLOOKUP(AC168,Poulefase!$BD$76:$BE$87,2,FALSE)</f>
        <v>-</v>
      </c>
    </row>
    <row r="169" spans="7:39" ht="16.2" thickBot="1">
      <c r="G169" s="81">
        <v>164</v>
      </c>
      <c r="H169" s="75"/>
      <c r="I169" s="76" t="s">
        <v>10</v>
      </c>
      <c r="J169" s="76" t="s">
        <v>11</v>
      </c>
      <c r="K169" s="76" t="s">
        <v>12</v>
      </c>
      <c r="L169" s="76" t="s">
        <v>13</v>
      </c>
      <c r="M169" s="76" t="s">
        <v>14</v>
      </c>
      <c r="N169" s="76" t="s">
        <v>136</v>
      </c>
      <c r="O169" s="76" t="s">
        <v>137</v>
      </c>
      <c r="P169" s="75"/>
      <c r="Q169" s="76" t="s">
        <v>139</v>
      </c>
      <c r="R169" s="75"/>
      <c r="S169" s="75"/>
      <c r="U169" t="s">
        <v>373</v>
      </c>
      <c r="V169" s="75" t="s">
        <v>137</v>
      </c>
      <c r="W169" s="75" t="s">
        <v>136</v>
      </c>
      <c r="X169" s="75" t="s">
        <v>10</v>
      </c>
      <c r="Y169" s="75" t="s">
        <v>11</v>
      </c>
      <c r="Z169" s="75" t="s">
        <v>139</v>
      </c>
      <c r="AA169" s="75" t="s">
        <v>14</v>
      </c>
      <c r="AB169" s="75" t="s">
        <v>12</v>
      </c>
      <c r="AC169" s="82" t="s">
        <v>13</v>
      </c>
      <c r="AE169" t="s">
        <v>373</v>
      </c>
      <c r="AF169" t="str">
        <f>VLOOKUP(V169,Poulefase!$BD$76:$BE$87,2,FALSE)</f>
        <v>-</v>
      </c>
      <c r="AG169" t="str">
        <f>VLOOKUP(W169,Poulefase!$BD$76:$BE$87,2,FALSE)</f>
        <v>-</v>
      </c>
      <c r="AH169" t="str">
        <f>VLOOKUP(X169,Poulefase!$BD$76:$BE$87,2,FALSE)</f>
        <v>-</v>
      </c>
      <c r="AI169" t="str">
        <f>VLOOKUP(Y169,Poulefase!$BD$76:$BE$87,2,FALSE)</f>
        <v>-</v>
      </c>
      <c r="AJ169" t="str">
        <f>VLOOKUP(Z169,Poulefase!$BD$76:$BE$87,2,FALSE)</f>
        <v>-</v>
      </c>
      <c r="AK169" t="str">
        <f>VLOOKUP(AA169,Poulefase!$BD$76:$BE$87,2,FALSE)</f>
        <v>-</v>
      </c>
      <c r="AL169" t="str">
        <f>VLOOKUP(AB169,Poulefase!$BD$76:$BE$87,2,FALSE)</f>
        <v>-</v>
      </c>
      <c r="AM169" t="str">
        <f>VLOOKUP(AC169,Poulefase!$BD$76:$BE$87,2,FALSE)</f>
        <v>-</v>
      </c>
    </row>
    <row r="170" spans="7:39" ht="16.2" thickBot="1">
      <c r="G170" s="81">
        <v>165</v>
      </c>
      <c r="H170" s="75"/>
      <c r="I170" s="76" t="s">
        <v>10</v>
      </c>
      <c r="J170" s="76" t="s">
        <v>11</v>
      </c>
      <c r="K170" s="76" t="s">
        <v>12</v>
      </c>
      <c r="L170" s="76" t="s">
        <v>13</v>
      </c>
      <c r="M170" s="76" t="s">
        <v>14</v>
      </c>
      <c r="N170" s="76" t="s">
        <v>136</v>
      </c>
      <c r="O170" s="76" t="s">
        <v>137</v>
      </c>
      <c r="P170" s="76" t="s">
        <v>138</v>
      </c>
      <c r="Q170" s="75"/>
      <c r="R170" s="75"/>
      <c r="S170" s="75"/>
      <c r="U170" t="s">
        <v>374</v>
      </c>
      <c r="V170" s="75" t="s">
        <v>11</v>
      </c>
      <c r="W170" s="75" t="s">
        <v>136</v>
      </c>
      <c r="X170" s="75" t="s">
        <v>10</v>
      </c>
      <c r="Y170" s="75" t="s">
        <v>12</v>
      </c>
      <c r="Z170" s="75" t="s">
        <v>137</v>
      </c>
      <c r="AA170" s="75" t="s">
        <v>14</v>
      </c>
      <c r="AB170" s="75" t="s">
        <v>13</v>
      </c>
      <c r="AC170" s="82" t="s">
        <v>138</v>
      </c>
      <c r="AE170" t="s">
        <v>374</v>
      </c>
      <c r="AF170" t="str">
        <f>VLOOKUP(V170,Poulefase!$BD$76:$BE$87,2,FALSE)</f>
        <v>-</v>
      </c>
      <c r="AG170" t="str">
        <f>VLOOKUP(W170,Poulefase!$BD$76:$BE$87,2,FALSE)</f>
        <v>-</v>
      </c>
      <c r="AH170" t="str">
        <f>VLOOKUP(X170,Poulefase!$BD$76:$BE$87,2,FALSE)</f>
        <v>-</v>
      </c>
      <c r="AI170" t="str">
        <f>VLOOKUP(Y170,Poulefase!$BD$76:$BE$87,2,FALSE)</f>
        <v>-</v>
      </c>
      <c r="AJ170" t="str">
        <f>VLOOKUP(Z170,Poulefase!$BD$76:$BE$87,2,FALSE)</f>
        <v>-</v>
      </c>
      <c r="AK170" t="str">
        <f>VLOOKUP(AA170,Poulefase!$BD$76:$BE$87,2,FALSE)</f>
        <v>-</v>
      </c>
      <c r="AL170" t="str">
        <f>VLOOKUP(AB170,Poulefase!$BD$76:$BE$87,2,FALSE)</f>
        <v>-</v>
      </c>
      <c r="AM170" t="str">
        <f>VLOOKUP(AC170,Poulefase!$BD$76:$BE$87,2,FALSE)</f>
        <v>-</v>
      </c>
    </row>
    <row r="171" spans="7:39" ht="16.2" thickBot="1">
      <c r="G171" s="81">
        <v>166</v>
      </c>
      <c r="H171" s="76" t="s">
        <v>9</v>
      </c>
      <c r="I171" s="75"/>
      <c r="J171" s="75"/>
      <c r="K171" s="75"/>
      <c r="L171" s="75"/>
      <c r="M171" s="76" t="s">
        <v>14</v>
      </c>
      <c r="N171" s="76" t="s">
        <v>136</v>
      </c>
      <c r="O171" s="76" t="s">
        <v>137</v>
      </c>
      <c r="P171" s="76" t="s">
        <v>138</v>
      </c>
      <c r="Q171" s="76" t="s">
        <v>139</v>
      </c>
      <c r="R171" s="76" t="s">
        <v>140</v>
      </c>
      <c r="S171" s="76" t="s">
        <v>141</v>
      </c>
      <c r="U171" t="s">
        <v>375</v>
      </c>
      <c r="V171" s="75" t="s">
        <v>137</v>
      </c>
      <c r="W171" s="75" t="s">
        <v>139</v>
      </c>
      <c r="X171" s="75" t="s">
        <v>138</v>
      </c>
      <c r="Y171" s="75" t="s">
        <v>14</v>
      </c>
      <c r="Z171" s="75" t="s">
        <v>9</v>
      </c>
      <c r="AA171" s="75" t="s">
        <v>136</v>
      </c>
      <c r="AB171" s="75" t="s">
        <v>141</v>
      </c>
      <c r="AC171" s="82" t="s">
        <v>140</v>
      </c>
      <c r="AE171" t="s">
        <v>375</v>
      </c>
      <c r="AF171" t="str">
        <f>VLOOKUP(V171,Poulefase!$BD$76:$BE$87,2,FALSE)</f>
        <v>-</v>
      </c>
      <c r="AG171" t="str">
        <f>VLOOKUP(W171,Poulefase!$BD$76:$BE$87,2,FALSE)</f>
        <v>-</v>
      </c>
      <c r="AH171" t="str">
        <f>VLOOKUP(X171,Poulefase!$BD$76:$BE$87,2,FALSE)</f>
        <v>-</v>
      </c>
      <c r="AI171" t="str">
        <f>VLOOKUP(Y171,Poulefase!$BD$76:$BE$87,2,FALSE)</f>
        <v>-</v>
      </c>
      <c r="AJ171" t="str">
        <f>VLOOKUP(Z171,Poulefase!$BD$76:$BE$87,2,FALSE)</f>
        <v>-</v>
      </c>
      <c r="AK171" t="str">
        <f>VLOOKUP(AA171,Poulefase!$BD$76:$BE$87,2,FALSE)</f>
        <v>-</v>
      </c>
      <c r="AL171" t="str">
        <f>VLOOKUP(AB171,Poulefase!$BD$76:$BE$87,2,FALSE)</f>
        <v>-</v>
      </c>
      <c r="AM171" t="str">
        <f>VLOOKUP(AC171,Poulefase!$BD$76:$BE$87,2,FALSE)</f>
        <v>-</v>
      </c>
    </row>
    <row r="172" spans="7:39" ht="16.2" thickBot="1">
      <c r="G172" s="81">
        <v>167</v>
      </c>
      <c r="H172" s="76" t="s">
        <v>9</v>
      </c>
      <c r="I172" s="75"/>
      <c r="J172" s="75"/>
      <c r="K172" s="75"/>
      <c r="L172" s="76" t="s">
        <v>13</v>
      </c>
      <c r="M172" s="75"/>
      <c r="N172" s="76" t="s">
        <v>136</v>
      </c>
      <c r="O172" s="76" t="s">
        <v>137</v>
      </c>
      <c r="P172" s="76" t="s">
        <v>138</v>
      </c>
      <c r="Q172" s="76" t="s">
        <v>139</v>
      </c>
      <c r="R172" s="76" t="s">
        <v>140</v>
      </c>
      <c r="S172" s="76" t="s">
        <v>141</v>
      </c>
      <c r="U172" t="s">
        <v>376</v>
      </c>
      <c r="V172" s="75" t="s">
        <v>13</v>
      </c>
      <c r="W172" s="75" t="s">
        <v>139</v>
      </c>
      <c r="X172" s="75" t="s">
        <v>138</v>
      </c>
      <c r="Y172" s="75" t="s">
        <v>9</v>
      </c>
      <c r="Z172" s="75" t="s">
        <v>137</v>
      </c>
      <c r="AA172" s="75" t="s">
        <v>136</v>
      </c>
      <c r="AB172" s="75" t="s">
        <v>141</v>
      </c>
      <c r="AC172" s="82" t="s">
        <v>140</v>
      </c>
      <c r="AE172" t="s">
        <v>376</v>
      </c>
      <c r="AF172" t="str">
        <f>VLOOKUP(V172,Poulefase!$BD$76:$BE$87,2,FALSE)</f>
        <v>-</v>
      </c>
      <c r="AG172" t="str">
        <f>VLOOKUP(W172,Poulefase!$BD$76:$BE$87,2,FALSE)</f>
        <v>-</v>
      </c>
      <c r="AH172" t="str">
        <f>VLOOKUP(X172,Poulefase!$BD$76:$BE$87,2,FALSE)</f>
        <v>-</v>
      </c>
      <c r="AI172" t="str">
        <f>VLOOKUP(Y172,Poulefase!$BD$76:$BE$87,2,FALSE)</f>
        <v>-</v>
      </c>
      <c r="AJ172" t="str">
        <f>VLOOKUP(Z172,Poulefase!$BD$76:$BE$87,2,FALSE)</f>
        <v>-</v>
      </c>
      <c r="AK172" t="str">
        <f>VLOOKUP(AA172,Poulefase!$BD$76:$BE$87,2,FALSE)</f>
        <v>-</v>
      </c>
      <c r="AL172" t="str">
        <f>VLOOKUP(AB172,Poulefase!$BD$76:$BE$87,2,FALSE)</f>
        <v>-</v>
      </c>
      <c r="AM172" t="str">
        <f>VLOOKUP(AC172,Poulefase!$BD$76:$BE$87,2,FALSE)</f>
        <v>-</v>
      </c>
    </row>
    <row r="173" spans="7:39" ht="16.2" thickBot="1">
      <c r="G173" s="81">
        <v>168</v>
      </c>
      <c r="H173" s="76" t="s">
        <v>9</v>
      </c>
      <c r="I173" s="75"/>
      <c r="J173" s="75"/>
      <c r="K173" s="75"/>
      <c r="L173" s="76" t="s">
        <v>13</v>
      </c>
      <c r="M173" s="76" t="s">
        <v>14</v>
      </c>
      <c r="N173" s="75"/>
      <c r="O173" s="76" t="s">
        <v>137</v>
      </c>
      <c r="P173" s="76" t="s">
        <v>138</v>
      </c>
      <c r="Q173" s="76" t="s">
        <v>139</v>
      </c>
      <c r="R173" s="76" t="s">
        <v>140</v>
      </c>
      <c r="S173" s="76" t="s">
        <v>141</v>
      </c>
      <c r="U173" t="s">
        <v>377</v>
      </c>
      <c r="V173" s="75" t="s">
        <v>13</v>
      </c>
      <c r="W173" s="75" t="s">
        <v>139</v>
      </c>
      <c r="X173" s="75" t="s">
        <v>138</v>
      </c>
      <c r="Y173" s="75" t="s">
        <v>14</v>
      </c>
      <c r="Z173" s="75" t="s">
        <v>9</v>
      </c>
      <c r="AA173" s="75" t="s">
        <v>137</v>
      </c>
      <c r="AB173" s="75" t="s">
        <v>141</v>
      </c>
      <c r="AC173" s="82" t="s">
        <v>140</v>
      </c>
      <c r="AE173" t="s">
        <v>377</v>
      </c>
      <c r="AF173" t="str">
        <f>VLOOKUP(V173,Poulefase!$BD$76:$BE$87,2,FALSE)</f>
        <v>-</v>
      </c>
      <c r="AG173" t="str">
        <f>VLOOKUP(W173,Poulefase!$BD$76:$BE$87,2,FALSE)</f>
        <v>-</v>
      </c>
      <c r="AH173" t="str">
        <f>VLOOKUP(X173,Poulefase!$BD$76:$BE$87,2,FALSE)</f>
        <v>-</v>
      </c>
      <c r="AI173" t="str">
        <f>VLOOKUP(Y173,Poulefase!$BD$76:$BE$87,2,FALSE)</f>
        <v>-</v>
      </c>
      <c r="AJ173" t="str">
        <f>VLOOKUP(Z173,Poulefase!$BD$76:$BE$87,2,FALSE)</f>
        <v>-</v>
      </c>
      <c r="AK173" t="str">
        <f>VLOOKUP(AA173,Poulefase!$BD$76:$BE$87,2,FALSE)</f>
        <v>-</v>
      </c>
      <c r="AL173" t="str">
        <f>VLOOKUP(AB173,Poulefase!$BD$76:$BE$87,2,FALSE)</f>
        <v>-</v>
      </c>
      <c r="AM173" t="str">
        <f>VLOOKUP(AC173,Poulefase!$BD$76:$BE$87,2,FALSE)</f>
        <v>-</v>
      </c>
    </row>
    <row r="174" spans="7:39" ht="16.2" thickBot="1">
      <c r="G174" s="81">
        <v>169</v>
      </c>
      <c r="H174" s="76" t="s">
        <v>9</v>
      </c>
      <c r="I174" s="75"/>
      <c r="J174" s="75"/>
      <c r="K174" s="75"/>
      <c r="L174" s="76" t="s">
        <v>13</v>
      </c>
      <c r="M174" s="76" t="s">
        <v>14</v>
      </c>
      <c r="N174" s="76" t="s">
        <v>136</v>
      </c>
      <c r="O174" s="75"/>
      <c r="P174" s="76" t="s">
        <v>138</v>
      </c>
      <c r="Q174" s="76" t="s">
        <v>139</v>
      </c>
      <c r="R174" s="76" t="s">
        <v>140</v>
      </c>
      <c r="S174" s="76" t="s">
        <v>141</v>
      </c>
      <c r="U174" t="s">
        <v>378</v>
      </c>
      <c r="V174" s="75" t="s">
        <v>13</v>
      </c>
      <c r="W174" s="75" t="s">
        <v>139</v>
      </c>
      <c r="X174" s="75" t="s">
        <v>138</v>
      </c>
      <c r="Y174" s="75" t="s">
        <v>14</v>
      </c>
      <c r="Z174" s="75" t="s">
        <v>9</v>
      </c>
      <c r="AA174" s="75" t="s">
        <v>136</v>
      </c>
      <c r="AB174" s="75" t="s">
        <v>141</v>
      </c>
      <c r="AC174" s="82" t="s">
        <v>140</v>
      </c>
      <c r="AE174" t="s">
        <v>378</v>
      </c>
      <c r="AF174" t="str">
        <f>VLOOKUP(V174,Poulefase!$BD$76:$BE$87,2,FALSE)</f>
        <v>-</v>
      </c>
      <c r="AG174" t="str">
        <f>VLOOKUP(W174,Poulefase!$BD$76:$BE$87,2,FALSE)</f>
        <v>-</v>
      </c>
      <c r="AH174" t="str">
        <f>VLOOKUP(X174,Poulefase!$BD$76:$BE$87,2,FALSE)</f>
        <v>-</v>
      </c>
      <c r="AI174" t="str">
        <f>VLOOKUP(Y174,Poulefase!$BD$76:$BE$87,2,FALSE)</f>
        <v>-</v>
      </c>
      <c r="AJ174" t="str">
        <f>VLOOKUP(Z174,Poulefase!$BD$76:$BE$87,2,FALSE)</f>
        <v>-</v>
      </c>
      <c r="AK174" t="str">
        <f>VLOOKUP(AA174,Poulefase!$BD$76:$BE$87,2,FALSE)</f>
        <v>-</v>
      </c>
      <c r="AL174" t="str">
        <f>VLOOKUP(AB174,Poulefase!$BD$76:$BE$87,2,FALSE)</f>
        <v>-</v>
      </c>
      <c r="AM174" t="str">
        <f>VLOOKUP(AC174,Poulefase!$BD$76:$BE$87,2,FALSE)</f>
        <v>-</v>
      </c>
    </row>
    <row r="175" spans="7:39" ht="16.2" thickBot="1">
      <c r="G175" s="81">
        <v>170</v>
      </c>
      <c r="H175" s="76" t="s">
        <v>9</v>
      </c>
      <c r="I175" s="75"/>
      <c r="J175" s="75"/>
      <c r="K175" s="75"/>
      <c r="L175" s="76" t="s">
        <v>13</v>
      </c>
      <c r="M175" s="76" t="s">
        <v>14</v>
      </c>
      <c r="N175" s="76" t="s">
        <v>136</v>
      </c>
      <c r="O175" s="76" t="s">
        <v>137</v>
      </c>
      <c r="P175" s="75"/>
      <c r="Q175" s="76" t="s">
        <v>139</v>
      </c>
      <c r="R175" s="76" t="s">
        <v>140</v>
      </c>
      <c r="S175" s="76" t="s">
        <v>141</v>
      </c>
      <c r="U175" t="s">
        <v>379</v>
      </c>
      <c r="V175" s="75" t="s">
        <v>13</v>
      </c>
      <c r="W175" s="75" t="s">
        <v>136</v>
      </c>
      <c r="X175" s="75" t="s">
        <v>139</v>
      </c>
      <c r="Y175" s="75" t="s">
        <v>14</v>
      </c>
      <c r="Z175" s="75" t="s">
        <v>9</v>
      </c>
      <c r="AA175" s="75" t="s">
        <v>137</v>
      </c>
      <c r="AB175" s="75" t="s">
        <v>141</v>
      </c>
      <c r="AC175" s="82" t="s">
        <v>140</v>
      </c>
      <c r="AE175" t="s">
        <v>379</v>
      </c>
      <c r="AF175" t="str">
        <f>VLOOKUP(V175,Poulefase!$BD$76:$BE$87,2,FALSE)</f>
        <v>-</v>
      </c>
      <c r="AG175" t="str">
        <f>VLOOKUP(W175,Poulefase!$BD$76:$BE$87,2,FALSE)</f>
        <v>-</v>
      </c>
      <c r="AH175" t="str">
        <f>VLOOKUP(X175,Poulefase!$BD$76:$BE$87,2,FALSE)</f>
        <v>-</v>
      </c>
      <c r="AI175" t="str">
        <f>VLOOKUP(Y175,Poulefase!$BD$76:$BE$87,2,FALSE)</f>
        <v>-</v>
      </c>
      <c r="AJ175" t="str">
        <f>VLOOKUP(Z175,Poulefase!$BD$76:$BE$87,2,FALSE)</f>
        <v>-</v>
      </c>
      <c r="AK175" t="str">
        <f>VLOOKUP(AA175,Poulefase!$BD$76:$BE$87,2,FALSE)</f>
        <v>-</v>
      </c>
      <c r="AL175" t="str">
        <f>VLOOKUP(AB175,Poulefase!$BD$76:$BE$87,2,FALSE)</f>
        <v>-</v>
      </c>
      <c r="AM175" t="str">
        <f>VLOOKUP(AC175,Poulefase!$BD$76:$BE$87,2,FALSE)</f>
        <v>-</v>
      </c>
    </row>
    <row r="176" spans="7:39" ht="16.2" thickBot="1">
      <c r="G176" s="81">
        <v>171</v>
      </c>
      <c r="H176" s="76" t="s">
        <v>9</v>
      </c>
      <c r="I176" s="75"/>
      <c r="J176" s="75"/>
      <c r="K176" s="75"/>
      <c r="L176" s="76" t="s">
        <v>13</v>
      </c>
      <c r="M176" s="76" t="s">
        <v>14</v>
      </c>
      <c r="N176" s="76" t="s">
        <v>136</v>
      </c>
      <c r="O176" s="76" t="s">
        <v>137</v>
      </c>
      <c r="P176" s="76" t="s">
        <v>138</v>
      </c>
      <c r="Q176" s="75"/>
      <c r="R176" s="76" t="s">
        <v>140</v>
      </c>
      <c r="S176" s="76" t="s">
        <v>141</v>
      </c>
      <c r="U176" t="s">
        <v>380</v>
      </c>
      <c r="V176" s="75" t="s">
        <v>13</v>
      </c>
      <c r="W176" s="75" t="s">
        <v>136</v>
      </c>
      <c r="X176" s="75" t="s">
        <v>138</v>
      </c>
      <c r="Y176" s="75" t="s">
        <v>14</v>
      </c>
      <c r="Z176" s="75" t="s">
        <v>9</v>
      </c>
      <c r="AA176" s="75" t="s">
        <v>137</v>
      </c>
      <c r="AB176" s="75" t="s">
        <v>141</v>
      </c>
      <c r="AC176" s="82" t="s">
        <v>140</v>
      </c>
      <c r="AE176" t="s">
        <v>380</v>
      </c>
      <c r="AF176" t="str">
        <f>VLOOKUP(V176,Poulefase!$BD$76:$BE$87,2,FALSE)</f>
        <v>-</v>
      </c>
      <c r="AG176" t="str">
        <f>VLOOKUP(W176,Poulefase!$BD$76:$BE$87,2,FALSE)</f>
        <v>-</v>
      </c>
      <c r="AH176" t="str">
        <f>VLOOKUP(X176,Poulefase!$BD$76:$BE$87,2,FALSE)</f>
        <v>-</v>
      </c>
      <c r="AI176" t="str">
        <f>VLOOKUP(Y176,Poulefase!$BD$76:$BE$87,2,FALSE)</f>
        <v>-</v>
      </c>
      <c r="AJ176" t="str">
        <f>VLOOKUP(Z176,Poulefase!$BD$76:$BE$87,2,FALSE)</f>
        <v>-</v>
      </c>
      <c r="AK176" t="str">
        <f>VLOOKUP(AA176,Poulefase!$BD$76:$BE$87,2,FALSE)</f>
        <v>-</v>
      </c>
      <c r="AL176" t="str">
        <f>VLOOKUP(AB176,Poulefase!$BD$76:$BE$87,2,FALSE)</f>
        <v>-</v>
      </c>
      <c r="AM176" t="str">
        <f>VLOOKUP(AC176,Poulefase!$BD$76:$BE$87,2,FALSE)</f>
        <v>-</v>
      </c>
    </row>
    <row r="177" spans="7:39" ht="16.2" thickBot="1">
      <c r="G177" s="81">
        <v>172</v>
      </c>
      <c r="H177" s="76" t="s">
        <v>9</v>
      </c>
      <c r="I177" s="75"/>
      <c r="J177" s="75"/>
      <c r="K177" s="75"/>
      <c r="L177" s="76" t="s">
        <v>13</v>
      </c>
      <c r="M177" s="76" t="s">
        <v>14</v>
      </c>
      <c r="N177" s="76" t="s">
        <v>136</v>
      </c>
      <c r="O177" s="76" t="s">
        <v>137</v>
      </c>
      <c r="P177" s="76" t="s">
        <v>138</v>
      </c>
      <c r="Q177" s="76" t="s">
        <v>139</v>
      </c>
      <c r="R177" s="75"/>
      <c r="S177" s="76" t="s">
        <v>141</v>
      </c>
      <c r="U177" t="s">
        <v>381</v>
      </c>
      <c r="V177" s="75" t="s">
        <v>13</v>
      </c>
      <c r="W177" s="75" t="s">
        <v>136</v>
      </c>
      <c r="X177" s="75" t="s">
        <v>139</v>
      </c>
      <c r="Y177" s="75" t="s">
        <v>14</v>
      </c>
      <c r="Z177" s="75" t="s">
        <v>9</v>
      </c>
      <c r="AA177" s="75" t="s">
        <v>137</v>
      </c>
      <c r="AB177" s="75" t="s">
        <v>141</v>
      </c>
      <c r="AC177" s="82" t="s">
        <v>138</v>
      </c>
      <c r="AE177" t="s">
        <v>381</v>
      </c>
      <c r="AF177" t="str">
        <f>VLOOKUP(V177,Poulefase!$BD$76:$BE$87,2,FALSE)</f>
        <v>-</v>
      </c>
      <c r="AG177" t="str">
        <f>VLOOKUP(W177,Poulefase!$BD$76:$BE$87,2,FALSE)</f>
        <v>-</v>
      </c>
      <c r="AH177" t="str">
        <f>VLOOKUP(X177,Poulefase!$BD$76:$BE$87,2,FALSE)</f>
        <v>-</v>
      </c>
      <c r="AI177" t="str">
        <f>VLOOKUP(Y177,Poulefase!$BD$76:$BE$87,2,FALSE)</f>
        <v>-</v>
      </c>
      <c r="AJ177" t="str">
        <f>VLOOKUP(Z177,Poulefase!$BD$76:$BE$87,2,FALSE)</f>
        <v>-</v>
      </c>
      <c r="AK177" t="str">
        <f>VLOOKUP(AA177,Poulefase!$BD$76:$BE$87,2,FALSE)</f>
        <v>-</v>
      </c>
      <c r="AL177" t="str">
        <f>VLOOKUP(AB177,Poulefase!$BD$76:$BE$87,2,FALSE)</f>
        <v>-</v>
      </c>
      <c r="AM177" t="str">
        <f>VLOOKUP(AC177,Poulefase!$BD$76:$BE$87,2,FALSE)</f>
        <v>-</v>
      </c>
    </row>
    <row r="178" spans="7:39" ht="16.2" thickBot="1">
      <c r="G178" s="81">
        <v>173</v>
      </c>
      <c r="H178" s="76" t="s">
        <v>9</v>
      </c>
      <c r="I178" s="75"/>
      <c r="J178" s="75"/>
      <c r="K178" s="75"/>
      <c r="L178" s="76" t="s">
        <v>13</v>
      </c>
      <c r="M178" s="76" t="s">
        <v>14</v>
      </c>
      <c r="N178" s="76" t="s">
        <v>136</v>
      </c>
      <c r="O178" s="76" t="s">
        <v>137</v>
      </c>
      <c r="P178" s="76" t="s">
        <v>138</v>
      </c>
      <c r="Q178" s="76" t="s">
        <v>139</v>
      </c>
      <c r="R178" s="76" t="s">
        <v>140</v>
      </c>
      <c r="S178" s="75"/>
      <c r="U178" t="s">
        <v>382</v>
      </c>
      <c r="V178" s="75" t="s">
        <v>13</v>
      </c>
      <c r="W178" s="75" t="s">
        <v>136</v>
      </c>
      <c r="X178" s="75" t="s">
        <v>139</v>
      </c>
      <c r="Y178" s="75" t="s">
        <v>14</v>
      </c>
      <c r="Z178" s="75" t="s">
        <v>9</v>
      </c>
      <c r="AA178" s="75" t="s">
        <v>137</v>
      </c>
      <c r="AB178" s="75" t="s">
        <v>138</v>
      </c>
      <c r="AC178" s="82" t="s">
        <v>140</v>
      </c>
      <c r="AE178" t="s">
        <v>382</v>
      </c>
      <c r="AF178" t="str">
        <f>VLOOKUP(V178,Poulefase!$BD$76:$BE$87,2,FALSE)</f>
        <v>-</v>
      </c>
      <c r="AG178" t="str">
        <f>VLOOKUP(W178,Poulefase!$BD$76:$BE$87,2,FALSE)</f>
        <v>-</v>
      </c>
      <c r="AH178" t="str">
        <f>VLOOKUP(X178,Poulefase!$BD$76:$BE$87,2,FALSE)</f>
        <v>-</v>
      </c>
      <c r="AI178" t="str">
        <f>VLOOKUP(Y178,Poulefase!$BD$76:$BE$87,2,FALSE)</f>
        <v>-</v>
      </c>
      <c r="AJ178" t="str">
        <f>VLOOKUP(Z178,Poulefase!$BD$76:$BE$87,2,FALSE)</f>
        <v>-</v>
      </c>
      <c r="AK178" t="str">
        <f>VLOOKUP(AA178,Poulefase!$BD$76:$BE$87,2,FALSE)</f>
        <v>-</v>
      </c>
      <c r="AL178" t="str">
        <f>VLOOKUP(AB178,Poulefase!$BD$76:$BE$87,2,FALSE)</f>
        <v>-</v>
      </c>
      <c r="AM178" t="str">
        <f>VLOOKUP(AC178,Poulefase!$BD$76:$BE$87,2,FALSE)</f>
        <v>-</v>
      </c>
    </row>
    <row r="179" spans="7:39" ht="16.2" thickBot="1">
      <c r="G179" s="81">
        <v>174</v>
      </c>
      <c r="H179" s="76" t="s">
        <v>9</v>
      </c>
      <c r="I179" s="75"/>
      <c r="J179" s="75"/>
      <c r="K179" s="76" t="s">
        <v>12</v>
      </c>
      <c r="L179" s="75"/>
      <c r="M179" s="75"/>
      <c r="N179" s="76" t="s">
        <v>136</v>
      </c>
      <c r="O179" s="76" t="s">
        <v>137</v>
      </c>
      <c r="P179" s="76" t="s">
        <v>138</v>
      </c>
      <c r="Q179" s="76" t="s">
        <v>139</v>
      </c>
      <c r="R179" s="76" t="s">
        <v>140</v>
      </c>
      <c r="S179" s="76" t="s">
        <v>141</v>
      </c>
      <c r="U179" t="s">
        <v>383</v>
      </c>
      <c r="V179" s="75" t="s">
        <v>137</v>
      </c>
      <c r="W179" s="75" t="s">
        <v>139</v>
      </c>
      <c r="X179" s="75" t="s">
        <v>138</v>
      </c>
      <c r="Y179" s="75" t="s">
        <v>12</v>
      </c>
      <c r="Z179" s="75" t="s">
        <v>9</v>
      </c>
      <c r="AA179" s="75" t="s">
        <v>136</v>
      </c>
      <c r="AB179" s="75" t="s">
        <v>141</v>
      </c>
      <c r="AC179" s="82" t="s">
        <v>140</v>
      </c>
      <c r="AE179" t="s">
        <v>383</v>
      </c>
      <c r="AF179" t="str">
        <f>VLOOKUP(V179,Poulefase!$BD$76:$BE$87,2,FALSE)</f>
        <v>-</v>
      </c>
      <c r="AG179" t="str">
        <f>VLOOKUP(W179,Poulefase!$BD$76:$BE$87,2,FALSE)</f>
        <v>-</v>
      </c>
      <c r="AH179" t="str">
        <f>VLOOKUP(X179,Poulefase!$BD$76:$BE$87,2,FALSE)</f>
        <v>-</v>
      </c>
      <c r="AI179" t="str">
        <f>VLOOKUP(Y179,Poulefase!$BD$76:$BE$87,2,FALSE)</f>
        <v>-</v>
      </c>
      <c r="AJ179" t="str">
        <f>VLOOKUP(Z179,Poulefase!$BD$76:$BE$87,2,FALSE)</f>
        <v>-</v>
      </c>
      <c r="AK179" t="str">
        <f>VLOOKUP(AA179,Poulefase!$BD$76:$BE$87,2,FALSE)</f>
        <v>-</v>
      </c>
      <c r="AL179" t="str">
        <f>VLOOKUP(AB179,Poulefase!$BD$76:$BE$87,2,FALSE)</f>
        <v>-</v>
      </c>
      <c r="AM179" t="str">
        <f>VLOOKUP(AC179,Poulefase!$BD$76:$BE$87,2,FALSE)</f>
        <v>-</v>
      </c>
    </row>
    <row r="180" spans="7:39" ht="16.2" thickBot="1">
      <c r="G180" s="81">
        <v>175</v>
      </c>
      <c r="H180" s="76" t="s">
        <v>9</v>
      </c>
      <c r="I180" s="75"/>
      <c r="J180" s="75"/>
      <c r="K180" s="76" t="s">
        <v>12</v>
      </c>
      <c r="L180" s="75"/>
      <c r="M180" s="76" t="s">
        <v>14</v>
      </c>
      <c r="N180" s="75"/>
      <c r="O180" s="76" t="s">
        <v>137</v>
      </c>
      <c r="P180" s="76" t="s">
        <v>138</v>
      </c>
      <c r="Q180" s="76" t="s">
        <v>139</v>
      </c>
      <c r="R180" s="76" t="s">
        <v>140</v>
      </c>
      <c r="S180" s="76" t="s">
        <v>141</v>
      </c>
      <c r="U180" t="s">
        <v>384</v>
      </c>
      <c r="V180" s="75" t="s">
        <v>137</v>
      </c>
      <c r="W180" s="75" t="s">
        <v>139</v>
      </c>
      <c r="X180" s="75" t="s">
        <v>138</v>
      </c>
      <c r="Y180" s="75" t="s">
        <v>12</v>
      </c>
      <c r="Z180" s="75" t="s">
        <v>9</v>
      </c>
      <c r="AA180" s="75" t="s">
        <v>14</v>
      </c>
      <c r="AB180" s="75" t="s">
        <v>141</v>
      </c>
      <c r="AC180" s="82" t="s">
        <v>140</v>
      </c>
      <c r="AE180" t="s">
        <v>384</v>
      </c>
      <c r="AF180" t="str">
        <f>VLOOKUP(V180,Poulefase!$BD$76:$BE$87,2,FALSE)</f>
        <v>-</v>
      </c>
      <c r="AG180" t="str">
        <f>VLOOKUP(W180,Poulefase!$BD$76:$BE$87,2,FALSE)</f>
        <v>-</v>
      </c>
      <c r="AH180" t="str">
        <f>VLOOKUP(X180,Poulefase!$BD$76:$BE$87,2,FALSE)</f>
        <v>-</v>
      </c>
      <c r="AI180" t="str">
        <f>VLOOKUP(Y180,Poulefase!$BD$76:$BE$87,2,FALSE)</f>
        <v>-</v>
      </c>
      <c r="AJ180" t="str">
        <f>VLOOKUP(Z180,Poulefase!$BD$76:$BE$87,2,FALSE)</f>
        <v>-</v>
      </c>
      <c r="AK180" t="str">
        <f>VLOOKUP(AA180,Poulefase!$BD$76:$BE$87,2,FALSE)</f>
        <v>-</v>
      </c>
      <c r="AL180" t="str">
        <f>VLOOKUP(AB180,Poulefase!$BD$76:$BE$87,2,FALSE)</f>
        <v>-</v>
      </c>
      <c r="AM180" t="str">
        <f>VLOOKUP(AC180,Poulefase!$BD$76:$BE$87,2,FALSE)</f>
        <v>-</v>
      </c>
    </row>
    <row r="181" spans="7:39" ht="16.2" thickBot="1">
      <c r="G181" s="81">
        <v>176</v>
      </c>
      <c r="H181" s="76" t="s">
        <v>9</v>
      </c>
      <c r="I181" s="75"/>
      <c r="J181" s="75"/>
      <c r="K181" s="76" t="s">
        <v>12</v>
      </c>
      <c r="L181" s="75"/>
      <c r="M181" s="76" t="s">
        <v>14</v>
      </c>
      <c r="N181" s="76" t="s">
        <v>136</v>
      </c>
      <c r="O181" s="75"/>
      <c r="P181" s="76" t="s">
        <v>138</v>
      </c>
      <c r="Q181" s="76" t="s">
        <v>139</v>
      </c>
      <c r="R181" s="76" t="s">
        <v>140</v>
      </c>
      <c r="S181" s="76" t="s">
        <v>141</v>
      </c>
      <c r="U181" t="s">
        <v>385</v>
      </c>
      <c r="V181" s="75" t="s">
        <v>138</v>
      </c>
      <c r="W181" s="75" t="s">
        <v>136</v>
      </c>
      <c r="X181" s="75" t="s">
        <v>139</v>
      </c>
      <c r="Y181" s="75" t="s">
        <v>12</v>
      </c>
      <c r="Z181" s="75" t="s">
        <v>9</v>
      </c>
      <c r="AA181" s="75" t="s">
        <v>14</v>
      </c>
      <c r="AB181" s="75" t="s">
        <v>141</v>
      </c>
      <c r="AC181" s="82" t="s">
        <v>140</v>
      </c>
      <c r="AE181" t="s">
        <v>385</v>
      </c>
      <c r="AF181" t="str">
        <f>VLOOKUP(V181,Poulefase!$BD$76:$BE$87,2,FALSE)</f>
        <v>-</v>
      </c>
      <c r="AG181" t="str">
        <f>VLOOKUP(W181,Poulefase!$BD$76:$BE$87,2,FALSE)</f>
        <v>-</v>
      </c>
      <c r="AH181" t="str">
        <f>VLOOKUP(X181,Poulefase!$BD$76:$BE$87,2,FALSE)</f>
        <v>-</v>
      </c>
      <c r="AI181" t="str">
        <f>VLOOKUP(Y181,Poulefase!$BD$76:$BE$87,2,FALSE)</f>
        <v>-</v>
      </c>
      <c r="AJ181" t="str">
        <f>VLOOKUP(Z181,Poulefase!$BD$76:$BE$87,2,FALSE)</f>
        <v>-</v>
      </c>
      <c r="AK181" t="str">
        <f>VLOOKUP(AA181,Poulefase!$BD$76:$BE$87,2,FALSE)</f>
        <v>-</v>
      </c>
      <c r="AL181" t="str">
        <f>VLOOKUP(AB181,Poulefase!$BD$76:$BE$87,2,FALSE)</f>
        <v>-</v>
      </c>
      <c r="AM181" t="str">
        <f>VLOOKUP(AC181,Poulefase!$BD$76:$BE$87,2,FALSE)</f>
        <v>-</v>
      </c>
    </row>
    <row r="182" spans="7:39" ht="16.2" thickBot="1">
      <c r="G182" s="81">
        <v>177</v>
      </c>
      <c r="H182" s="76" t="s">
        <v>9</v>
      </c>
      <c r="I182" s="75"/>
      <c r="J182" s="75"/>
      <c r="K182" s="76" t="s">
        <v>12</v>
      </c>
      <c r="L182" s="75"/>
      <c r="M182" s="76" t="s">
        <v>14</v>
      </c>
      <c r="N182" s="76" t="s">
        <v>136</v>
      </c>
      <c r="O182" s="76" t="s">
        <v>137</v>
      </c>
      <c r="P182" s="75"/>
      <c r="Q182" s="76" t="s">
        <v>139</v>
      </c>
      <c r="R182" s="76" t="s">
        <v>140</v>
      </c>
      <c r="S182" s="76" t="s">
        <v>141</v>
      </c>
      <c r="U182" t="s">
        <v>386</v>
      </c>
      <c r="V182" s="75" t="s">
        <v>137</v>
      </c>
      <c r="W182" s="75" t="s">
        <v>136</v>
      </c>
      <c r="X182" s="75" t="s">
        <v>139</v>
      </c>
      <c r="Y182" s="75" t="s">
        <v>12</v>
      </c>
      <c r="Z182" s="75" t="s">
        <v>9</v>
      </c>
      <c r="AA182" s="75" t="s">
        <v>14</v>
      </c>
      <c r="AB182" s="75" t="s">
        <v>141</v>
      </c>
      <c r="AC182" s="82" t="s">
        <v>140</v>
      </c>
      <c r="AE182" t="s">
        <v>386</v>
      </c>
      <c r="AF182" t="str">
        <f>VLOOKUP(V182,Poulefase!$BD$76:$BE$87,2,FALSE)</f>
        <v>-</v>
      </c>
      <c r="AG182" t="str">
        <f>VLOOKUP(W182,Poulefase!$BD$76:$BE$87,2,FALSE)</f>
        <v>-</v>
      </c>
      <c r="AH182" t="str">
        <f>VLOOKUP(X182,Poulefase!$BD$76:$BE$87,2,FALSE)</f>
        <v>-</v>
      </c>
      <c r="AI182" t="str">
        <f>VLOOKUP(Y182,Poulefase!$BD$76:$BE$87,2,FALSE)</f>
        <v>-</v>
      </c>
      <c r="AJ182" t="str">
        <f>VLOOKUP(Z182,Poulefase!$BD$76:$BE$87,2,FALSE)</f>
        <v>-</v>
      </c>
      <c r="AK182" t="str">
        <f>VLOOKUP(AA182,Poulefase!$BD$76:$BE$87,2,FALSE)</f>
        <v>-</v>
      </c>
      <c r="AL182" t="str">
        <f>VLOOKUP(AB182,Poulefase!$BD$76:$BE$87,2,FALSE)</f>
        <v>-</v>
      </c>
      <c r="AM182" t="str">
        <f>VLOOKUP(AC182,Poulefase!$BD$76:$BE$87,2,FALSE)</f>
        <v>-</v>
      </c>
    </row>
    <row r="183" spans="7:39" ht="16.2" thickBot="1">
      <c r="G183" s="81">
        <v>178</v>
      </c>
      <c r="H183" s="76" t="s">
        <v>9</v>
      </c>
      <c r="I183" s="75"/>
      <c r="J183" s="75"/>
      <c r="K183" s="76" t="s">
        <v>12</v>
      </c>
      <c r="L183" s="75"/>
      <c r="M183" s="76" t="s">
        <v>14</v>
      </c>
      <c r="N183" s="76" t="s">
        <v>136</v>
      </c>
      <c r="O183" s="76" t="s">
        <v>137</v>
      </c>
      <c r="P183" s="76" t="s">
        <v>138</v>
      </c>
      <c r="Q183" s="75"/>
      <c r="R183" s="76" t="s">
        <v>140</v>
      </c>
      <c r="S183" s="76" t="s">
        <v>141</v>
      </c>
      <c r="U183" t="s">
        <v>387</v>
      </c>
      <c r="V183" s="75" t="s">
        <v>137</v>
      </c>
      <c r="W183" s="75" t="s">
        <v>136</v>
      </c>
      <c r="X183" s="75" t="s">
        <v>138</v>
      </c>
      <c r="Y183" s="75" t="s">
        <v>12</v>
      </c>
      <c r="Z183" s="75" t="s">
        <v>9</v>
      </c>
      <c r="AA183" s="75" t="s">
        <v>14</v>
      </c>
      <c r="AB183" s="75" t="s">
        <v>141</v>
      </c>
      <c r="AC183" s="82" t="s">
        <v>140</v>
      </c>
      <c r="AE183" t="s">
        <v>387</v>
      </c>
      <c r="AF183" t="str">
        <f>VLOOKUP(V183,Poulefase!$BD$76:$BE$87,2,FALSE)</f>
        <v>-</v>
      </c>
      <c r="AG183" t="str">
        <f>VLOOKUP(W183,Poulefase!$BD$76:$BE$87,2,FALSE)</f>
        <v>-</v>
      </c>
      <c r="AH183" t="str">
        <f>VLOOKUP(X183,Poulefase!$BD$76:$BE$87,2,FALSE)</f>
        <v>-</v>
      </c>
      <c r="AI183" t="str">
        <f>VLOOKUP(Y183,Poulefase!$BD$76:$BE$87,2,FALSE)</f>
        <v>-</v>
      </c>
      <c r="AJ183" t="str">
        <f>VLOOKUP(Z183,Poulefase!$BD$76:$BE$87,2,FALSE)</f>
        <v>-</v>
      </c>
      <c r="AK183" t="str">
        <f>VLOOKUP(AA183,Poulefase!$BD$76:$BE$87,2,FALSE)</f>
        <v>-</v>
      </c>
      <c r="AL183" t="str">
        <f>VLOOKUP(AB183,Poulefase!$BD$76:$BE$87,2,FALSE)</f>
        <v>-</v>
      </c>
      <c r="AM183" t="str">
        <f>VLOOKUP(AC183,Poulefase!$BD$76:$BE$87,2,FALSE)</f>
        <v>-</v>
      </c>
    </row>
    <row r="184" spans="7:39" ht="16.2" thickBot="1">
      <c r="G184" s="81">
        <v>179</v>
      </c>
      <c r="H184" s="76" t="s">
        <v>9</v>
      </c>
      <c r="I184" s="75"/>
      <c r="J184" s="75"/>
      <c r="K184" s="76" t="s">
        <v>12</v>
      </c>
      <c r="L184" s="75"/>
      <c r="M184" s="76" t="s">
        <v>14</v>
      </c>
      <c r="N184" s="76" t="s">
        <v>136</v>
      </c>
      <c r="O184" s="76" t="s">
        <v>137</v>
      </c>
      <c r="P184" s="76" t="s">
        <v>138</v>
      </c>
      <c r="Q184" s="76" t="s">
        <v>139</v>
      </c>
      <c r="R184" s="75"/>
      <c r="S184" s="76" t="s">
        <v>141</v>
      </c>
      <c r="U184" t="s">
        <v>388</v>
      </c>
      <c r="V184" s="75" t="s">
        <v>137</v>
      </c>
      <c r="W184" s="75" t="s">
        <v>136</v>
      </c>
      <c r="X184" s="75" t="s">
        <v>139</v>
      </c>
      <c r="Y184" s="75" t="s">
        <v>12</v>
      </c>
      <c r="Z184" s="75" t="s">
        <v>9</v>
      </c>
      <c r="AA184" s="75" t="s">
        <v>14</v>
      </c>
      <c r="AB184" s="75" t="s">
        <v>141</v>
      </c>
      <c r="AC184" s="82" t="s">
        <v>138</v>
      </c>
      <c r="AE184" t="s">
        <v>388</v>
      </c>
      <c r="AF184" t="str">
        <f>VLOOKUP(V184,Poulefase!$BD$76:$BE$87,2,FALSE)</f>
        <v>-</v>
      </c>
      <c r="AG184" t="str">
        <f>VLOOKUP(W184,Poulefase!$BD$76:$BE$87,2,FALSE)</f>
        <v>-</v>
      </c>
      <c r="AH184" t="str">
        <f>VLOOKUP(X184,Poulefase!$BD$76:$BE$87,2,FALSE)</f>
        <v>-</v>
      </c>
      <c r="AI184" t="str">
        <f>VLOOKUP(Y184,Poulefase!$BD$76:$BE$87,2,FALSE)</f>
        <v>-</v>
      </c>
      <c r="AJ184" t="str">
        <f>VLOOKUP(Z184,Poulefase!$BD$76:$BE$87,2,FALSE)</f>
        <v>-</v>
      </c>
      <c r="AK184" t="str">
        <f>VLOOKUP(AA184,Poulefase!$BD$76:$BE$87,2,FALSE)</f>
        <v>-</v>
      </c>
      <c r="AL184" t="str">
        <f>VLOOKUP(AB184,Poulefase!$BD$76:$BE$87,2,FALSE)</f>
        <v>-</v>
      </c>
      <c r="AM184" t="str">
        <f>VLOOKUP(AC184,Poulefase!$BD$76:$BE$87,2,FALSE)</f>
        <v>-</v>
      </c>
    </row>
    <row r="185" spans="7:39" ht="16.2" thickBot="1">
      <c r="G185" s="81">
        <v>180</v>
      </c>
      <c r="H185" s="76" t="s">
        <v>9</v>
      </c>
      <c r="I185" s="75"/>
      <c r="J185" s="75"/>
      <c r="K185" s="76" t="s">
        <v>12</v>
      </c>
      <c r="L185" s="75"/>
      <c r="M185" s="76" t="s">
        <v>14</v>
      </c>
      <c r="N185" s="76" t="s">
        <v>136</v>
      </c>
      <c r="O185" s="76" t="s">
        <v>137</v>
      </c>
      <c r="P185" s="76" t="s">
        <v>138</v>
      </c>
      <c r="Q185" s="76" t="s">
        <v>139</v>
      </c>
      <c r="R185" s="76" t="s">
        <v>140</v>
      </c>
      <c r="S185" s="75"/>
      <c r="U185" t="s">
        <v>389</v>
      </c>
      <c r="V185" s="75" t="s">
        <v>137</v>
      </c>
      <c r="W185" s="75" t="s">
        <v>136</v>
      </c>
      <c r="X185" s="75" t="s">
        <v>139</v>
      </c>
      <c r="Y185" s="75" t="s">
        <v>12</v>
      </c>
      <c r="Z185" s="75" t="s">
        <v>9</v>
      </c>
      <c r="AA185" s="75" t="s">
        <v>14</v>
      </c>
      <c r="AB185" s="75" t="s">
        <v>138</v>
      </c>
      <c r="AC185" s="82" t="s">
        <v>140</v>
      </c>
      <c r="AE185" t="s">
        <v>389</v>
      </c>
      <c r="AF185" t="str">
        <f>VLOOKUP(V185,Poulefase!$BD$76:$BE$87,2,FALSE)</f>
        <v>-</v>
      </c>
      <c r="AG185" t="str">
        <f>VLOOKUP(W185,Poulefase!$BD$76:$BE$87,2,FALSE)</f>
        <v>-</v>
      </c>
      <c r="AH185" t="str">
        <f>VLOOKUP(X185,Poulefase!$BD$76:$BE$87,2,FALSE)</f>
        <v>-</v>
      </c>
      <c r="AI185" t="str">
        <f>VLOOKUP(Y185,Poulefase!$BD$76:$BE$87,2,FALSE)</f>
        <v>-</v>
      </c>
      <c r="AJ185" t="str">
        <f>VLOOKUP(Z185,Poulefase!$BD$76:$BE$87,2,FALSE)</f>
        <v>-</v>
      </c>
      <c r="AK185" t="str">
        <f>VLOOKUP(AA185,Poulefase!$BD$76:$BE$87,2,FALSE)</f>
        <v>-</v>
      </c>
      <c r="AL185" t="str">
        <f>VLOOKUP(AB185,Poulefase!$BD$76:$BE$87,2,FALSE)</f>
        <v>-</v>
      </c>
      <c r="AM185" t="str">
        <f>VLOOKUP(AC185,Poulefase!$BD$76:$BE$87,2,FALSE)</f>
        <v>-</v>
      </c>
    </row>
    <row r="186" spans="7:39" ht="16.2" thickBot="1">
      <c r="G186" s="81">
        <v>181</v>
      </c>
      <c r="H186" s="76" t="s">
        <v>9</v>
      </c>
      <c r="I186" s="75"/>
      <c r="J186" s="75"/>
      <c r="K186" s="76" t="s">
        <v>12</v>
      </c>
      <c r="L186" s="76" t="s">
        <v>13</v>
      </c>
      <c r="M186" s="75"/>
      <c r="N186" s="75"/>
      <c r="O186" s="76" t="s">
        <v>137</v>
      </c>
      <c r="P186" s="76" t="s">
        <v>138</v>
      </c>
      <c r="Q186" s="76" t="s">
        <v>139</v>
      </c>
      <c r="R186" s="76" t="s">
        <v>140</v>
      </c>
      <c r="S186" s="76" t="s">
        <v>141</v>
      </c>
      <c r="U186" t="s">
        <v>390</v>
      </c>
      <c r="V186" s="75" t="s">
        <v>13</v>
      </c>
      <c r="W186" s="75" t="s">
        <v>139</v>
      </c>
      <c r="X186" s="75" t="s">
        <v>138</v>
      </c>
      <c r="Y186" s="75" t="s">
        <v>12</v>
      </c>
      <c r="Z186" s="75" t="s">
        <v>9</v>
      </c>
      <c r="AA186" s="75" t="s">
        <v>137</v>
      </c>
      <c r="AB186" s="75" t="s">
        <v>141</v>
      </c>
      <c r="AC186" s="82" t="s">
        <v>140</v>
      </c>
      <c r="AE186" t="s">
        <v>390</v>
      </c>
      <c r="AF186" t="str">
        <f>VLOOKUP(V186,Poulefase!$BD$76:$BE$87,2,FALSE)</f>
        <v>-</v>
      </c>
      <c r="AG186" t="str">
        <f>VLOOKUP(W186,Poulefase!$BD$76:$BE$87,2,FALSE)</f>
        <v>-</v>
      </c>
      <c r="AH186" t="str">
        <f>VLOOKUP(X186,Poulefase!$BD$76:$BE$87,2,FALSE)</f>
        <v>-</v>
      </c>
      <c r="AI186" t="str">
        <f>VLOOKUP(Y186,Poulefase!$BD$76:$BE$87,2,FALSE)</f>
        <v>-</v>
      </c>
      <c r="AJ186" t="str">
        <f>VLOOKUP(Z186,Poulefase!$BD$76:$BE$87,2,FALSE)</f>
        <v>-</v>
      </c>
      <c r="AK186" t="str">
        <f>VLOOKUP(AA186,Poulefase!$BD$76:$BE$87,2,FALSE)</f>
        <v>-</v>
      </c>
      <c r="AL186" t="str">
        <f>VLOOKUP(AB186,Poulefase!$BD$76:$BE$87,2,FALSE)</f>
        <v>-</v>
      </c>
      <c r="AM186" t="str">
        <f>VLOOKUP(AC186,Poulefase!$BD$76:$BE$87,2,FALSE)</f>
        <v>-</v>
      </c>
    </row>
    <row r="187" spans="7:39" ht="16.2" thickBot="1">
      <c r="G187" s="81">
        <v>182</v>
      </c>
      <c r="H187" s="76" t="s">
        <v>9</v>
      </c>
      <c r="I187" s="75"/>
      <c r="J187" s="75"/>
      <c r="K187" s="76" t="s">
        <v>12</v>
      </c>
      <c r="L187" s="76" t="s">
        <v>13</v>
      </c>
      <c r="M187" s="75"/>
      <c r="N187" s="76" t="s">
        <v>136</v>
      </c>
      <c r="O187" s="75"/>
      <c r="P187" s="76" t="s">
        <v>138</v>
      </c>
      <c r="Q187" s="76" t="s">
        <v>139</v>
      </c>
      <c r="R187" s="76" t="s">
        <v>140</v>
      </c>
      <c r="S187" s="76" t="s">
        <v>141</v>
      </c>
      <c r="U187" t="s">
        <v>391</v>
      </c>
      <c r="V187" s="75" t="s">
        <v>13</v>
      </c>
      <c r="W187" s="75" t="s">
        <v>139</v>
      </c>
      <c r="X187" s="75" t="s">
        <v>138</v>
      </c>
      <c r="Y187" s="75" t="s">
        <v>12</v>
      </c>
      <c r="Z187" s="75" t="s">
        <v>9</v>
      </c>
      <c r="AA187" s="75" t="s">
        <v>136</v>
      </c>
      <c r="AB187" s="75" t="s">
        <v>141</v>
      </c>
      <c r="AC187" s="82" t="s">
        <v>140</v>
      </c>
      <c r="AE187" t="s">
        <v>391</v>
      </c>
      <c r="AF187" t="str">
        <f>VLOOKUP(V187,Poulefase!$BD$76:$BE$87,2,FALSE)</f>
        <v>-</v>
      </c>
      <c r="AG187" t="str">
        <f>VLOOKUP(W187,Poulefase!$BD$76:$BE$87,2,FALSE)</f>
        <v>-</v>
      </c>
      <c r="AH187" t="str">
        <f>VLOOKUP(X187,Poulefase!$BD$76:$BE$87,2,FALSE)</f>
        <v>-</v>
      </c>
      <c r="AI187" t="str">
        <f>VLOOKUP(Y187,Poulefase!$BD$76:$BE$87,2,FALSE)</f>
        <v>-</v>
      </c>
      <c r="AJ187" t="str">
        <f>VLOOKUP(Z187,Poulefase!$BD$76:$BE$87,2,FALSE)</f>
        <v>-</v>
      </c>
      <c r="AK187" t="str">
        <f>VLOOKUP(AA187,Poulefase!$BD$76:$BE$87,2,FALSE)</f>
        <v>-</v>
      </c>
      <c r="AL187" t="str">
        <f>VLOOKUP(AB187,Poulefase!$BD$76:$BE$87,2,FALSE)</f>
        <v>-</v>
      </c>
      <c r="AM187" t="str">
        <f>VLOOKUP(AC187,Poulefase!$BD$76:$BE$87,2,FALSE)</f>
        <v>-</v>
      </c>
    </row>
    <row r="188" spans="7:39" ht="16.2" thickBot="1">
      <c r="G188" s="81">
        <v>183</v>
      </c>
      <c r="H188" s="76" t="s">
        <v>9</v>
      </c>
      <c r="I188" s="75"/>
      <c r="J188" s="75"/>
      <c r="K188" s="76" t="s">
        <v>12</v>
      </c>
      <c r="L188" s="76" t="s">
        <v>13</v>
      </c>
      <c r="M188" s="75"/>
      <c r="N188" s="76" t="s">
        <v>136</v>
      </c>
      <c r="O188" s="76" t="s">
        <v>137</v>
      </c>
      <c r="P188" s="75"/>
      <c r="Q188" s="76" t="s">
        <v>139</v>
      </c>
      <c r="R188" s="76" t="s">
        <v>140</v>
      </c>
      <c r="S188" s="76" t="s">
        <v>141</v>
      </c>
      <c r="U188" t="s">
        <v>392</v>
      </c>
      <c r="V188" s="75" t="s">
        <v>13</v>
      </c>
      <c r="W188" s="75" t="s">
        <v>136</v>
      </c>
      <c r="X188" s="75" t="s">
        <v>139</v>
      </c>
      <c r="Y188" s="75" t="s">
        <v>12</v>
      </c>
      <c r="Z188" s="75" t="s">
        <v>9</v>
      </c>
      <c r="AA188" s="75" t="s">
        <v>137</v>
      </c>
      <c r="AB188" s="75" t="s">
        <v>141</v>
      </c>
      <c r="AC188" s="82" t="s">
        <v>140</v>
      </c>
      <c r="AE188" t="s">
        <v>392</v>
      </c>
      <c r="AF188" t="str">
        <f>VLOOKUP(V188,Poulefase!$BD$76:$BE$87,2,FALSE)</f>
        <v>-</v>
      </c>
      <c r="AG188" t="str">
        <f>VLOOKUP(W188,Poulefase!$BD$76:$BE$87,2,FALSE)</f>
        <v>-</v>
      </c>
      <c r="AH188" t="str">
        <f>VLOOKUP(X188,Poulefase!$BD$76:$BE$87,2,FALSE)</f>
        <v>-</v>
      </c>
      <c r="AI188" t="str">
        <f>VLOOKUP(Y188,Poulefase!$BD$76:$BE$87,2,FALSE)</f>
        <v>-</v>
      </c>
      <c r="AJ188" t="str">
        <f>VLOOKUP(Z188,Poulefase!$BD$76:$BE$87,2,FALSE)</f>
        <v>-</v>
      </c>
      <c r="AK188" t="str">
        <f>VLOOKUP(AA188,Poulefase!$BD$76:$BE$87,2,FALSE)</f>
        <v>-</v>
      </c>
      <c r="AL188" t="str">
        <f>VLOOKUP(AB188,Poulefase!$BD$76:$BE$87,2,FALSE)</f>
        <v>-</v>
      </c>
      <c r="AM188" t="str">
        <f>VLOOKUP(AC188,Poulefase!$BD$76:$BE$87,2,FALSE)</f>
        <v>-</v>
      </c>
    </row>
    <row r="189" spans="7:39" ht="16.2" thickBot="1">
      <c r="G189" s="81">
        <v>184</v>
      </c>
      <c r="H189" s="76" t="s">
        <v>9</v>
      </c>
      <c r="I189" s="75"/>
      <c r="J189" s="75"/>
      <c r="K189" s="76" t="s">
        <v>12</v>
      </c>
      <c r="L189" s="76" t="s">
        <v>13</v>
      </c>
      <c r="M189" s="75"/>
      <c r="N189" s="76" t="s">
        <v>136</v>
      </c>
      <c r="O189" s="76" t="s">
        <v>137</v>
      </c>
      <c r="P189" s="76" t="s">
        <v>138</v>
      </c>
      <c r="Q189" s="75"/>
      <c r="R189" s="76" t="s">
        <v>140</v>
      </c>
      <c r="S189" s="76" t="s">
        <v>141</v>
      </c>
      <c r="U189" t="s">
        <v>393</v>
      </c>
      <c r="V189" s="75" t="s">
        <v>13</v>
      </c>
      <c r="W189" s="75" t="s">
        <v>136</v>
      </c>
      <c r="X189" s="75" t="s">
        <v>138</v>
      </c>
      <c r="Y189" s="75" t="s">
        <v>12</v>
      </c>
      <c r="Z189" s="75" t="s">
        <v>9</v>
      </c>
      <c r="AA189" s="75" t="s">
        <v>137</v>
      </c>
      <c r="AB189" s="75" t="s">
        <v>141</v>
      </c>
      <c r="AC189" s="82" t="s">
        <v>140</v>
      </c>
      <c r="AE189" t="s">
        <v>393</v>
      </c>
      <c r="AF189" t="str">
        <f>VLOOKUP(V189,Poulefase!$BD$76:$BE$87,2,FALSE)</f>
        <v>-</v>
      </c>
      <c r="AG189" t="str">
        <f>VLOOKUP(W189,Poulefase!$BD$76:$BE$87,2,FALSE)</f>
        <v>-</v>
      </c>
      <c r="AH189" t="str">
        <f>VLOOKUP(X189,Poulefase!$BD$76:$BE$87,2,FALSE)</f>
        <v>-</v>
      </c>
      <c r="AI189" t="str">
        <f>VLOOKUP(Y189,Poulefase!$BD$76:$BE$87,2,FALSE)</f>
        <v>-</v>
      </c>
      <c r="AJ189" t="str">
        <f>VLOOKUP(Z189,Poulefase!$BD$76:$BE$87,2,FALSE)</f>
        <v>-</v>
      </c>
      <c r="AK189" t="str">
        <f>VLOOKUP(AA189,Poulefase!$BD$76:$BE$87,2,FALSE)</f>
        <v>-</v>
      </c>
      <c r="AL189" t="str">
        <f>VLOOKUP(AB189,Poulefase!$BD$76:$BE$87,2,FALSE)</f>
        <v>-</v>
      </c>
      <c r="AM189" t="str">
        <f>VLOOKUP(AC189,Poulefase!$BD$76:$BE$87,2,FALSE)</f>
        <v>-</v>
      </c>
    </row>
    <row r="190" spans="7:39" ht="16.2" thickBot="1">
      <c r="G190" s="81">
        <v>185</v>
      </c>
      <c r="H190" s="76" t="s">
        <v>9</v>
      </c>
      <c r="I190" s="75"/>
      <c r="J190" s="75"/>
      <c r="K190" s="76" t="s">
        <v>12</v>
      </c>
      <c r="L190" s="76" t="s">
        <v>13</v>
      </c>
      <c r="M190" s="75"/>
      <c r="N190" s="76" t="s">
        <v>136</v>
      </c>
      <c r="O190" s="76" t="s">
        <v>137</v>
      </c>
      <c r="P190" s="76" t="s">
        <v>138</v>
      </c>
      <c r="Q190" s="76" t="s">
        <v>139</v>
      </c>
      <c r="R190" s="75"/>
      <c r="S190" s="76" t="s">
        <v>141</v>
      </c>
      <c r="U190" t="s">
        <v>394</v>
      </c>
      <c r="V190" s="75" t="s">
        <v>13</v>
      </c>
      <c r="W190" s="75" t="s">
        <v>136</v>
      </c>
      <c r="X190" s="75" t="s">
        <v>139</v>
      </c>
      <c r="Y190" s="75" t="s">
        <v>12</v>
      </c>
      <c r="Z190" s="75" t="s">
        <v>9</v>
      </c>
      <c r="AA190" s="75" t="s">
        <v>137</v>
      </c>
      <c r="AB190" s="75" t="s">
        <v>141</v>
      </c>
      <c r="AC190" s="82" t="s">
        <v>138</v>
      </c>
      <c r="AE190" t="s">
        <v>394</v>
      </c>
      <c r="AF190" t="str">
        <f>VLOOKUP(V190,Poulefase!$BD$76:$BE$87,2,FALSE)</f>
        <v>-</v>
      </c>
      <c r="AG190" t="str">
        <f>VLOOKUP(W190,Poulefase!$BD$76:$BE$87,2,FALSE)</f>
        <v>-</v>
      </c>
      <c r="AH190" t="str">
        <f>VLOOKUP(X190,Poulefase!$BD$76:$BE$87,2,FALSE)</f>
        <v>-</v>
      </c>
      <c r="AI190" t="str">
        <f>VLOOKUP(Y190,Poulefase!$BD$76:$BE$87,2,FALSE)</f>
        <v>-</v>
      </c>
      <c r="AJ190" t="str">
        <f>VLOOKUP(Z190,Poulefase!$BD$76:$BE$87,2,FALSE)</f>
        <v>-</v>
      </c>
      <c r="AK190" t="str">
        <f>VLOOKUP(AA190,Poulefase!$BD$76:$BE$87,2,FALSE)</f>
        <v>-</v>
      </c>
      <c r="AL190" t="str">
        <f>VLOOKUP(AB190,Poulefase!$BD$76:$BE$87,2,FALSE)</f>
        <v>-</v>
      </c>
      <c r="AM190" t="str">
        <f>VLOOKUP(AC190,Poulefase!$BD$76:$BE$87,2,FALSE)</f>
        <v>-</v>
      </c>
    </row>
    <row r="191" spans="7:39" ht="16.2" thickBot="1">
      <c r="G191" s="81">
        <v>186</v>
      </c>
      <c r="H191" s="76" t="s">
        <v>9</v>
      </c>
      <c r="I191" s="75"/>
      <c r="J191" s="75"/>
      <c r="K191" s="76" t="s">
        <v>12</v>
      </c>
      <c r="L191" s="76" t="s">
        <v>13</v>
      </c>
      <c r="M191" s="75"/>
      <c r="N191" s="76" t="s">
        <v>136</v>
      </c>
      <c r="O191" s="76" t="s">
        <v>137</v>
      </c>
      <c r="P191" s="76" t="s">
        <v>138</v>
      </c>
      <c r="Q191" s="76" t="s">
        <v>139</v>
      </c>
      <c r="R191" s="76" t="s">
        <v>140</v>
      </c>
      <c r="S191" s="75"/>
      <c r="U191" t="s">
        <v>395</v>
      </c>
      <c r="V191" s="75" t="s">
        <v>13</v>
      </c>
      <c r="W191" s="75" t="s">
        <v>136</v>
      </c>
      <c r="X191" s="75" t="s">
        <v>139</v>
      </c>
      <c r="Y191" s="75" t="s">
        <v>12</v>
      </c>
      <c r="Z191" s="75" t="s">
        <v>9</v>
      </c>
      <c r="AA191" s="75" t="s">
        <v>137</v>
      </c>
      <c r="AB191" s="75" t="s">
        <v>138</v>
      </c>
      <c r="AC191" s="82" t="s">
        <v>140</v>
      </c>
      <c r="AE191" t="s">
        <v>395</v>
      </c>
      <c r="AF191" t="str">
        <f>VLOOKUP(V191,Poulefase!$BD$76:$BE$87,2,FALSE)</f>
        <v>-</v>
      </c>
      <c r="AG191" t="str">
        <f>VLOOKUP(W191,Poulefase!$BD$76:$BE$87,2,FALSE)</f>
        <v>-</v>
      </c>
      <c r="AH191" t="str">
        <f>VLOOKUP(X191,Poulefase!$BD$76:$BE$87,2,FALSE)</f>
        <v>-</v>
      </c>
      <c r="AI191" t="str">
        <f>VLOOKUP(Y191,Poulefase!$BD$76:$BE$87,2,FALSE)</f>
        <v>-</v>
      </c>
      <c r="AJ191" t="str">
        <f>VLOOKUP(Z191,Poulefase!$BD$76:$BE$87,2,FALSE)</f>
        <v>-</v>
      </c>
      <c r="AK191" t="str">
        <f>VLOOKUP(AA191,Poulefase!$BD$76:$BE$87,2,FALSE)</f>
        <v>-</v>
      </c>
      <c r="AL191" t="str">
        <f>VLOOKUP(AB191,Poulefase!$BD$76:$BE$87,2,FALSE)</f>
        <v>-</v>
      </c>
      <c r="AM191" t="str">
        <f>VLOOKUP(AC191,Poulefase!$BD$76:$BE$87,2,FALSE)</f>
        <v>-</v>
      </c>
    </row>
    <row r="192" spans="7:39" ht="16.2" thickBot="1">
      <c r="G192" s="81">
        <v>187</v>
      </c>
      <c r="H192" s="76" t="s">
        <v>9</v>
      </c>
      <c r="I192" s="75"/>
      <c r="J192" s="75"/>
      <c r="K192" s="76" t="s">
        <v>12</v>
      </c>
      <c r="L192" s="76" t="s">
        <v>13</v>
      </c>
      <c r="M192" s="76" t="s">
        <v>14</v>
      </c>
      <c r="N192" s="75"/>
      <c r="O192" s="75"/>
      <c r="P192" s="76" t="s">
        <v>138</v>
      </c>
      <c r="Q192" s="76" t="s">
        <v>139</v>
      </c>
      <c r="R192" s="76" t="s">
        <v>140</v>
      </c>
      <c r="S192" s="76" t="s">
        <v>141</v>
      </c>
      <c r="U192" t="s">
        <v>396</v>
      </c>
      <c r="V192" s="75" t="s">
        <v>13</v>
      </c>
      <c r="W192" s="75" t="s">
        <v>139</v>
      </c>
      <c r="X192" s="75" t="s">
        <v>138</v>
      </c>
      <c r="Y192" s="75" t="s">
        <v>12</v>
      </c>
      <c r="Z192" s="75" t="s">
        <v>9</v>
      </c>
      <c r="AA192" s="75" t="s">
        <v>14</v>
      </c>
      <c r="AB192" s="75" t="s">
        <v>141</v>
      </c>
      <c r="AC192" s="82" t="s">
        <v>140</v>
      </c>
      <c r="AE192" t="s">
        <v>396</v>
      </c>
      <c r="AF192" t="str">
        <f>VLOOKUP(V192,Poulefase!$BD$76:$BE$87,2,FALSE)</f>
        <v>-</v>
      </c>
      <c r="AG192" t="str">
        <f>VLOOKUP(W192,Poulefase!$BD$76:$BE$87,2,FALSE)</f>
        <v>-</v>
      </c>
      <c r="AH192" t="str">
        <f>VLOOKUP(X192,Poulefase!$BD$76:$BE$87,2,FALSE)</f>
        <v>-</v>
      </c>
      <c r="AI192" t="str">
        <f>VLOOKUP(Y192,Poulefase!$BD$76:$BE$87,2,FALSE)</f>
        <v>-</v>
      </c>
      <c r="AJ192" t="str">
        <f>VLOOKUP(Z192,Poulefase!$BD$76:$BE$87,2,FALSE)</f>
        <v>-</v>
      </c>
      <c r="AK192" t="str">
        <f>VLOOKUP(AA192,Poulefase!$BD$76:$BE$87,2,FALSE)</f>
        <v>-</v>
      </c>
      <c r="AL192" t="str">
        <f>VLOOKUP(AB192,Poulefase!$BD$76:$BE$87,2,FALSE)</f>
        <v>-</v>
      </c>
      <c r="AM192" t="str">
        <f>VLOOKUP(AC192,Poulefase!$BD$76:$BE$87,2,FALSE)</f>
        <v>-</v>
      </c>
    </row>
    <row r="193" spans="7:39" ht="16.2" thickBot="1">
      <c r="G193" s="81">
        <v>188</v>
      </c>
      <c r="H193" s="76" t="s">
        <v>9</v>
      </c>
      <c r="I193" s="75"/>
      <c r="J193" s="75"/>
      <c r="K193" s="76" t="s">
        <v>12</v>
      </c>
      <c r="L193" s="76" t="s">
        <v>13</v>
      </c>
      <c r="M193" s="76" t="s">
        <v>14</v>
      </c>
      <c r="N193" s="75"/>
      <c r="O193" s="76" t="s">
        <v>137</v>
      </c>
      <c r="P193" s="75"/>
      <c r="Q193" s="76" t="s">
        <v>139</v>
      </c>
      <c r="R193" s="76" t="s">
        <v>140</v>
      </c>
      <c r="S193" s="76" t="s">
        <v>141</v>
      </c>
      <c r="U193" t="s">
        <v>397</v>
      </c>
      <c r="V193" s="75" t="s">
        <v>137</v>
      </c>
      <c r="W193" s="75" t="s">
        <v>139</v>
      </c>
      <c r="X193" s="75" t="s">
        <v>13</v>
      </c>
      <c r="Y193" s="75" t="s">
        <v>12</v>
      </c>
      <c r="Z193" s="75" t="s">
        <v>9</v>
      </c>
      <c r="AA193" s="75" t="s">
        <v>14</v>
      </c>
      <c r="AB193" s="75" t="s">
        <v>141</v>
      </c>
      <c r="AC193" s="82" t="s">
        <v>140</v>
      </c>
      <c r="AE193" t="s">
        <v>397</v>
      </c>
      <c r="AF193" t="str">
        <f>VLOOKUP(V193,Poulefase!$BD$76:$BE$87,2,FALSE)</f>
        <v>-</v>
      </c>
      <c r="AG193" t="str">
        <f>VLOOKUP(W193,Poulefase!$BD$76:$BE$87,2,FALSE)</f>
        <v>-</v>
      </c>
      <c r="AH193" t="str">
        <f>VLOOKUP(X193,Poulefase!$BD$76:$BE$87,2,FALSE)</f>
        <v>-</v>
      </c>
      <c r="AI193" t="str">
        <f>VLOOKUP(Y193,Poulefase!$BD$76:$BE$87,2,FALSE)</f>
        <v>-</v>
      </c>
      <c r="AJ193" t="str">
        <f>VLOOKUP(Z193,Poulefase!$BD$76:$BE$87,2,FALSE)</f>
        <v>-</v>
      </c>
      <c r="AK193" t="str">
        <f>VLOOKUP(AA193,Poulefase!$BD$76:$BE$87,2,FALSE)</f>
        <v>-</v>
      </c>
      <c r="AL193" t="str">
        <f>VLOOKUP(AB193,Poulefase!$BD$76:$BE$87,2,FALSE)</f>
        <v>-</v>
      </c>
      <c r="AM193" t="str">
        <f>VLOOKUP(AC193,Poulefase!$BD$76:$BE$87,2,FALSE)</f>
        <v>-</v>
      </c>
    </row>
    <row r="194" spans="7:39" ht="16.2" thickBot="1">
      <c r="G194" s="81">
        <v>189</v>
      </c>
      <c r="H194" s="76" t="s">
        <v>9</v>
      </c>
      <c r="I194" s="75"/>
      <c r="J194" s="75"/>
      <c r="K194" s="76" t="s">
        <v>12</v>
      </c>
      <c r="L194" s="76" t="s">
        <v>13</v>
      </c>
      <c r="M194" s="76" t="s">
        <v>14</v>
      </c>
      <c r="N194" s="75"/>
      <c r="O194" s="76" t="s">
        <v>137</v>
      </c>
      <c r="P194" s="76" t="s">
        <v>138</v>
      </c>
      <c r="Q194" s="75"/>
      <c r="R194" s="76" t="s">
        <v>140</v>
      </c>
      <c r="S194" s="76" t="s">
        <v>141</v>
      </c>
      <c r="U194" t="s">
        <v>398</v>
      </c>
      <c r="V194" s="75" t="s">
        <v>137</v>
      </c>
      <c r="W194" s="75" t="s">
        <v>13</v>
      </c>
      <c r="X194" s="75" t="s">
        <v>138</v>
      </c>
      <c r="Y194" s="75" t="s">
        <v>12</v>
      </c>
      <c r="Z194" s="75" t="s">
        <v>9</v>
      </c>
      <c r="AA194" s="75" t="s">
        <v>14</v>
      </c>
      <c r="AB194" s="75" t="s">
        <v>141</v>
      </c>
      <c r="AC194" s="82" t="s">
        <v>140</v>
      </c>
      <c r="AE194" t="s">
        <v>398</v>
      </c>
      <c r="AF194" t="str">
        <f>VLOOKUP(V194,Poulefase!$BD$76:$BE$87,2,FALSE)</f>
        <v>-</v>
      </c>
      <c r="AG194" t="str">
        <f>VLOOKUP(W194,Poulefase!$BD$76:$BE$87,2,FALSE)</f>
        <v>-</v>
      </c>
      <c r="AH194" t="str">
        <f>VLOOKUP(X194,Poulefase!$BD$76:$BE$87,2,FALSE)</f>
        <v>-</v>
      </c>
      <c r="AI194" t="str">
        <f>VLOOKUP(Y194,Poulefase!$BD$76:$BE$87,2,FALSE)</f>
        <v>-</v>
      </c>
      <c r="AJ194" t="str">
        <f>VLOOKUP(Z194,Poulefase!$BD$76:$BE$87,2,FALSE)</f>
        <v>-</v>
      </c>
      <c r="AK194" t="str">
        <f>VLOOKUP(AA194,Poulefase!$BD$76:$BE$87,2,FALSE)</f>
        <v>-</v>
      </c>
      <c r="AL194" t="str">
        <f>VLOOKUP(AB194,Poulefase!$BD$76:$BE$87,2,FALSE)</f>
        <v>-</v>
      </c>
      <c r="AM194" t="str">
        <f>VLOOKUP(AC194,Poulefase!$BD$76:$BE$87,2,FALSE)</f>
        <v>-</v>
      </c>
    </row>
    <row r="195" spans="7:39" ht="16.2" thickBot="1">
      <c r="G195" s="81">
        <v>190</v>
      </c>
      <c r="H195" s="76" t="s">
        <v>9</v>
      </c>
      <c r="I195" s="75"/>
      <c r="J195" s="75"/>
      <c r="K195" s="76" t="s">
        <v>12</v>
      </c>
      <c r="L195" s="76" t="s">
        <v>13</v>
      </c>
      <c r="M195" s="76" t="s">
        <v>14</v>
      </c>
      <c r="N195" s="75"/>
      <c r="O195" s="76" t="s">
        <v>137</v>
      </c>
      <c r="P195" s="76" t="s">
        <v>138</v>
      </c>
      <c r="Q195" s="76" t="s">
        <v>139</v>
      </c>
      <c r="R195" s="75"/>
      <c r="S195" s="76" t="s">
        <v>141</v>
      </c>
      <c r="U195" t="s">
        <v>399</v>
      </c>
      <c r="V195" s="75" t="s">
        <v>137</v>
      </c>
      <c r="W195" s="75" t="s">
        <v>139</v>
      </c>
      <c r="X195" s="75" t="s">
        <v>13</v>
      </c>
      <c r="Y195" s="75" t="s">
        <v>12</v>
      </c>
      <c r="Z195" s="75" t="s">
        <v>9</v>
      </c>
      <c r="AA195" s="75" t="s">
        <v>14</v>
      </c>
      <c r="AB195" s="75" t="s">
        <v>141</v>
      </c>
      <c r="AC195" s="82" t="s">
        <v>138</v>
      </c>
      <c r="AE195" t="s">
        <v>399</v>
      </c>
      <c r="AF195" t="str">
        <f>VLOOKUP(V195,Poulefase!$BD$76:$BE$87,2,FALSE)</f>
        <v>-</v>
      </c>
      <c r="AG195" t="str">
        <f>VLOOKUP(W195,Poulefase!$BD$76:$BE$87,2,FALSE)</f>
        <v>-</v>
      </c>
      <c r="AH195" t="str">
        <f>VLOOKUP(X195,Poulefase!$BD$76:$BE$87,2,FALSE)</f>
        <v>-</v>
      </c>
      <c r="AI195" t="str">
        <f>VLOOKUP(Y195,Poulefase!$BD$76:$BE$87,2,FALSE)</f>
        <v>-</v>
      </c>
      <c r="AJ195" t="str">
        <f>VLOOKUP(Z195,Poulefase!$BD$76:$BE$87,2,FALSE)</f>
        <v>-</v>
      </c>
      <c r="AK195" t="str">
        <f>VLOOKUP(AA195,Poulefase!$BD$76:$BE$87,2,FALSE)</f>
        <v>-</v>
      </c>
      <c r="AL195" t="str">
        <f>VLOOKUP(AB195,Poulefase!$BD$76:$BE$87,2,FALSE)</f>
        <v>-</v>
      </c>
      <c r="AM195" t="str">
        <f>VLOOKUP(AC195,Poulefase!$BD$76:$BE$87,2,FALSE)</f>
        <v>-</v>
      </c>
    </row>
    <row r="196" spans="7:39" ht="16.2" thickBot="1">
      <c r="G196" s="81">
        <v>191</v>
      </c>
      <c r="H196" s="76" t="s">
        <v>9</v>
      </c>
      <c r="I196" s="75"/>
      <c r="J196" s="75"/>
      <c r="K196" s="76" t="s">
        <v>12</v>
      </c>
      <c r="L196" s="76" t="s">
        <v>13</v>
      </c>
      <c r="M196" s="76" t="s">
        <v>14</v>
      </c>
      <c r="N196" s="75"/>
      <c r="O196" s="76" t="s">
        <v>137</v>
      </c>
      <c r="P196" s="76" t="s">
        <v>138</v>
      </c>
      <c r="Q196" s="76" t="s">
        <v>139</v>
      </c>
      <c r="R196" s="76" t="s">
        <v>140</v>
      </c>
      <c r="S196" s="75"/>
      <c r="U196" t="s">
        <v>400</v>
      </c>
      <c r="V196" s="75" t="s">
        <v>137</v>
      </c>
      <c r="W196" s="75" t="s">
        <v>139</v>
      </c>
      <c r="X196" s="75" t="s">
        <v>13</v>
      </c>
      <c r="Y196" s="75" t="s">
        <v>12</v>
      </c>
      <c r="Z196" s="75" t="s">
        <v>9</v>
      </c>
      <c r="AA196" s="75" t="s">
        <v>14</v>
      </c>
      <c r="AB196" s="75" t="s">
        <v>138</v>
      </c>
      <c r="AC196" s="82" t="s">
        <v>140</v>
      </c>
      <c r="AE196" t="s">
        <v>400</v>
      </c>
      <c r="AF196" t="str">
        <f>VLOOKUP(V196,Poulefase!$BD$76:$BE$87,2,FALSE)</f>
        <v>-</v>
      </c>
      <c r="AG196" t="str">
        <f>VLOOKUP(W196,Poulefase!$BD$76:$BE$87,2,FALSE)</f>
        <v>-</v>
      </c>
      <c r="AH196" t="str">
        <f>VLOOKUP(X196,Poulefase!$BD$76:$BE$87,2,FALSE)</f>
        <v>-</v>
      </c>
      <c r="AI196" t="str">
        <f>VLOOKUP(Y196,Poulefase!$BD$76:$BE$87,2,FALSE)</f>
        <v>-</v>
      </c>
      <c r="AJ196" t="str">
        <f>VLOOKUP(Z196,Poulefase!$BD$76:$BE$87,2,FALSE)</f>
        <v>-</v>
      </c>
      <c r="AK196" t="str">
        <f>VLOOKUP(AA196,Poulefase!$BD$76:$BE$87,2,FALSE)</f>
        <v>-</v>
      </c>
      <c r="AL196" t="str">
        <f>VLOOKUP(AB196,Poulefase!$BD$76:$BE$87,2,FALSE)</f>
        <v>-</v>
      </c>
      <c r="AM196" t="str">
        <f>VLOOKUP(AC196,Poulefase!$BD$76:$BE$87,2,FALSE)</f>
        <v>-</v>
      </c>
    </row>
    <row r="197" spans="7:39" ht="16.2" thickBot="1">
      <c r="G197" s="81">
        <v>192</v>
      </c>
      <c r="H197" s="76" t="s">
        <v>9</v>
      </c>
      <c r="I197" s="75"/>
      <c r="J197" s="75"/>
      <c r="K197" s="76" t="s">
        <v>12</v>
      </c>
      <c r="L197" s="76" t="s">
        <v>13</v>
      </c>
      <c r="M197" s="76" t="s">
        <v>14</v>
      </c>
      <c r="N197" s="76" t="s">
        <v>136</v>
      </c>
      <c r="O197" s="75"/>
      <c r="P197" s="75"/>
      <c r="Q197" s="76" t="s">
        <v>139</v>
      </c>
      <c r="R197" s="76" t="s">
        <v>140</v>
      </c>
      <c r="S197" s="76" t="s">
        <v>141</v>
      </c>
      <c r="U197" t="s">
        <v>401</v>
      </c>
      <c r="V197" s="75" t="s">
        <v>13</v>
      </c>
      <c r="W197" s="75" t="s">
        <v>136</v>
      </c>
      <c r="X197" s="75" t="s">
        <v>139</v>
      </c>
      <c r="Y197" s="75" t="s">
        <v>12</v>
      </c>
      <c r="Z197" s="75" t="s">
        <v>9</v>
      </c>
      <c r="AA197" s="75" t="s">
        <v>14</v>
      </c>
      <c r="AB197" s="75" t="s">
        <v>141</v>
      </c>
      <c r="AC197" s="82" t="s">
        <v>140</v>
      </c>
      <c r="AE197" t="s">
        <v>401</v>
      </c>
      <c r="AF197" t="str">
        <f>VLOOKUP(V197,Poulefase!$BD$76:$BE$87,2,FALSE)</f>
        <v>-</v>
      </c>
      <c r="AG197" t="str">
        <f>VLOOKUP(W197,Poulefase!$BD$76:$BE$87,2,FALSE)</f>
        <v>-</v>
      </c>
      <c r="AH197" t="str">
        <f>VLOOKUP(X197,Poulefase!$BD$76:$BE$87,2,FALSE)</f>
        <v>-</v>
      </c>
      <c r="AI197" t="str">
        <f>VLOOKUP(Y197,Poulefase!$BD$76:$BE$87,2,FALSE)</f>
        <v>-</v>
      </c>
      <c r="AJ197" t="str">
        <f>VLOOKUP(Z197,Poulefase!$BD$76:$BE$87,2,FALSE)</f>
        <v>-</v>
      </c>
      <c r="AK197" t="str">
        <f>VLOOKUP(AA197,Poulefase!$BD$76:$BE$87,2,FALSE)</f>
        <v>-</v>
      </c>
      <c r="AL197" t="str">
        <f>VLOOKUP(AB197,Poulefase!$BD$76:$BE$87,2,FALSE)</f>
        <v>-</v>
      </c>
      <c r="AM197" t="str">
        <f>VLOOKUP(AC197,Poulefase!$BD$76:$BE$87,2,FALSE)</f>
        <v>-</v>
      </c>
    </row>
    <row r="198" spans="7:39" ht="16.2" thickBot="1">
      <c r="G198" s="81">
        <v>193</v>
      </c>
      <c r="H198" s="76" t="s">
        <v>9</v>
      </c>
      <c r="I198" s="75"/>
      <c r="J198" s="75"/>
      <c r="K198" s="76" t="s">
        <v>12</v>
      </c>
      <c r="L198" s="76" t="s">
        <v>13</v>
      </c>
      <c r="M198" s="76" t="s">
        <v>14</v>
      </c>
      <c r="N198" s="76" t="s">
        <v>136</v>
      </c>
      <c r="O198" s="75"/>
      <c r="P198" s="76" t="s">
        <v>138</v>
      </c>
      <c r="Q198" s="75"/>
      <c r="R198" s="76" t="s">
        <v>140</v>
      </c>
      <c r="S198" s="76" t="s">
        <v>141</v>
      </c>
      <c r="U198" t="s">
        <v>402</v>
      </c>
      <c r="V198" s="75" t="s">
        <v>13</v>
      </c>
      <c r="W198" s="75" t="s">
        <v>136</v>
      </c>
      <c r="X198" s="75" t="s">
        <v>138</v>
      </c>
      <c r="Y198" s="75" t="s">
        <v>12</v>
      </c>
      <c r="Z198" s="75" t="s">
        <v>9</v>
      </c>
      <c r="AA198" s="75" t="s">
        <v>14</v>
      </c>
      <c r="AB198" s="75" t="s">
        <v>141</v>
      </c>
      <c r="AC198" s="82" t="s">
        <v>140</v>
      </c>
      <c r="AE198" t="s">
        <v>402</v>
      </c>
      <c r="AF198" t="str">
        <f>VLOOKUP(V198,Poulefase!$BD$76:$BE$87,2,FALSE)</f>
        <v>-</v>
      </c>
      <c r="AG198" t="str">
        <f>VLOOKUP(W198,Poulefase!$BD$76:$BE$87,2,FALSE)</f>
        <v>-</v>
      </c>
      <c r="AH198" t="str">
        <f>VLOOKUP(X198,Poulefase!$BD$76:$BE$87,2,FALSE)</f>
        <v>-</v>
      </c>
      <c r="AI198" t="str">
        <f>VLOOKUP(Y198,Poulefase!$BD$76:$BE$87,2,FALSE)</f>
        <v>-</v>
      </c>
      <c r="AJ198" t="str">
        <f>VLOOKUP(Z198,Poulefase!$BD$76:$BE$87,2,FALSE)</f>
        <v>-</v>
      </c>
      <c r="AK198" t="str">
        <f>VLOOKUP(AA198,Poulefase!$BD$76:$BE$87,2,FALSE)</f>
        <v>-</v>
      </c>
      <c r="AL198" t="str">
        <f>VLOOKUP(AB198,Poulefase!$BD$76:$BE$87,2,FALSE)</f>
        <v>-</v>
      </c>
      <c r="AM198" t="str">
        <f>VLOOKUP(AC198,Poulefase!$BD$76:$BE$87,2,FALSE)</f>
        <v>-</v>
      </c>
    </row>
    <row r="199" spans="7:39" ht="16.2" thickBot="1">
      <c r="G199" s="81">
        <v>194</v>
      </c>
      <c r="H199" s="76" t="s">
        <v>9</v>
      </c>
      <c r="I199" s="75"/>
      <c r="J199" s="75"/>
      <c r="K199" s="76" t="s">
        <v>12</v>
      </c>
      <c r="L199" s="76" t="s">
        <v>13</v>
      </c>
      <c r="M199" s="76" t="s">
        <v>14</v>
      </c>
      <c r="N199" s="76" t="s">
        <v>136</v>
      </c>
      <c r="O199" s="75"/>
      <c r="P199" s="76" t="s">
        <v>138</v>
      </c>
      <c r="Q199" s="76" t="s">
        <v>139</v>
      </c>
      <c r="R199" s="75"/>
      <c r="S199" s="76" t="s">
        <v>141</v>
      </c>
      <c r="U199" t="s">
        <v>403</v>
      </c>
      <c r="V199" s="75" t="s">
        <v>13</v>
      </c>
      <c r="W199" s="75" t="s">
        <v>136</v>
      </c>
      <c r="X199" s="75" t="s">
        <v>139</v>
      </c>
      <c r="Y199" s="75" t="s">
        <v>12</v>
      </c>
      <c r="Z199" s="75" t="s">
        <v>9</v>
      </c>
      <c r="AA199" s="75" t="s">
        <v>14</v>
      </c>
      <c r="AB199" s="75" t="s">
        <v>141</v>
      </c>
      <c r="AC199" s="82" t="s">
        <v>138</v>
      </c>
      <c r="AE199" t="s">
        <v>403</v>
      </c>
      <c r="AF199" t="str">
        <f>VLOOKUP(V199,Poulefase!$BD$76:$BE$87,2,FALSE)</f>
        <v>-</v>
      </c>
      <c r="AG199" t="str">
        <f>VLOOKUP(W199,Poulefase!$BD$76:$BE$87,2,FALSE)</f>
        <v>-</v>
      </c>
      <c r="AH199" t="str">
        <f>VLOOKUP(X199,Poulefase!$BD$76:$BE$87,2,FALSE)</f>
        <v>-</v>
      </c>
      <c r="AI199" t="str">
        <f>VLOOKUP(Y199,Poulefase!$BD$76:$BE$87,2,FALSE)</f>
        <v>-</v>
      </c>
      <c r="AJ199" t="str">
        <f>VLOOKUP(Z199,Poulefase!$BD$76:$BE$87,2,FALSE)</f>
        <v>-</v>
      </c>
      <c r="AK199" t="str">
        <f>VLOOKUP(AA199,Poulefase!$BD$76:$BE$87,2,FALSE)</f>
        <v>-</v>
      </c>
      <c r="AL199" t="str">
        <f>VLOOKUP(AB199,Poulefase!$BD$76:$BE$87,2,FALSE)</f>
        <v>-</v>
      </c>
      <c r="AM199" t="str">
        <f>VLOOKUP(AC199,Poulefase!$BD$76:$BE$87,2,FALSE)</f>
        <v>-</v>
      </c>
    </row>
    <row r="200" spans="7:39" ht="16.2" thickBot="1">
      <c r="G200" s="81">
        <v>195</v>
      </c>
      <c r="H200" s="76" t="s">
        <v>9</v>
      </c>
      <c r="I200" s="75"/>
      <c r="J200" s="75"/>
      <c r="K200" s="76" t="s">
        <v>12</v>
      </c>
      <c r="L200" s="76" t="s">
        <v>13</v>
      </c>
      <c r="M200" s="76" t="s">
        <v>14</v>
      </c>
      <c r="N200" s="76" t="s">
        <v>136</v>
      </c>
      <c r="O200" s="75"/>
      <c r="P200" s="76" t="s">
        <v>138</v>
      </c>
      <c r="Q200" s="76" t="s">
        <v>139</v>
      </c>
      <c r="R200" s="76" t="s">
        <v>140</v>
      </c>
      <c r="S200" s="75"/>
      <c r="U200" t="s">
        <v>404</v>
      </c>
      <c r="V200" s="75" t="s">
        <v>13</v>
      </c>
      <c r="W200" s="75" t="s">
        <v>136</v>
      </c>
      <c r="X200" s="75" t="s">
        <v>139</v>
      </c>
      <c r="Y200" s="75" t="s">
        <v>12</v>
      </c>
      <c r="Z200" s="75" t="s">
        <v>9</v>
      </c>
      <c r="AA200" s="75" t="s">
        <v>14</v>
      </c>
      <c r="AB200" s="75" t="s">
        <v>138</v>
      </c>
      <c r="AC200" s="82" t="s">
        <v>140</v>
      </c>
      <c r="AE200" t="s">
        <v>404</v>
      </c>
      <c r="AF200" t="str">
        <f>VLOOKUP(V200,Poulefase!$BD$76:$BE$87,2,FALSE)</f>
        <v>-</v>
      </c>
      <c r="AG200" t="str">
        <f>VLOOKUP(W200,Poulefase!$BD$76:$BE$87,2,FALSE)</f>
        <v>-</v>
      </c>
      <c r="AH200" t="str">
        <f>VLOOKUP(X200,Poulefase!$BD$76:$BE$87,2,FALSE)</f>
        <v>-</v>
      </c>
      <c r="AI200" t="str">
        <f>VLOOKUP(Y200,Poulefase!$BD$76:$BE$87,2,FALSE)</f>
        <v>-</v>
      </c>
      <c r="AJ200" t="str">
        <f>VLOOKUP(Z200,Poulefase!$BD$76:$BE$87,2,FALSE)</f>
        <v>-</v>
      </c>
      <c r="AK200" t="str">
        <f>VLOOKUP(AA200,Poulefase!$BD$76:$BE$87,2,FALSE)</f>
        <v>-</v>
      </c>
      <c r="AL200" t="str">
        <f>VLOOKUP(AB200,Poulefase!$BD$76:$BE$87,2,FALSE)</f>
        <v>-</v>
      </c>
      <c r="AM200" t="str">
        <f>VLOOKUP(AC200,Poulefase!$BD$76:$BE$87,2,FALSE)</f>
        <v>-</v>
      </c>
    </row>
    <row r="201" spans="7:39" ht="16.2" thickBot="1">
      <c r="G201" s="81">
        <v>196</v>
      </c>
      <c r="H201" s="76" t="s">
        <v>9</v>
      </c>
      <c r="I201" s="75"/>
      <c r="J201" s="75"/>
      <c r="K201" s="76" t="s">
        <v>12</v>
      </c>
      <c r="L201" s="76" t="s">
        <v>13</v>
      </c>
      <c r="M201" s="76" t="s">
        <v>14</v>
      </c>
      <c r="N201" s="76" t="s">
        <v>136</v>
      </c>
      <c r="O201" s="76" t="s">
        <v>137</v>
      </c>
      <c r="P201" s="75"/>
      <c r="Q201" s="75"/>
      <c r="R201" s="76" t="s">
        <v>140</v>
      </c>
      <c r="S201" s="76" t="s">
        <v>141</v>
      </c>
      <c r="U201" t="s">
        <v>405</v>
      </c>
      <c r="V201" s="75" t="s">
        <v>137</v>
      </c>
      <c r="W201" s="75" t="s">
        <v>136</v>
      </c>
      <c r="X201" s="75" t="s">
        <v>13</v>
      </c>
      <c r="Y201" s="75" t="s">
        <v>12</v>
      </c>
      <c r="Z201" s="75" t="s">
        <v>9</v>
      </c>
      <c r="AA201" s="75" t="s">
        <v>14</v>
      </c>
      <c r="AB201" s="75" t="s">
        <v>141</v>
      </c>
      <c r="AC201" s="82" t="s">
        <v>140</v>
      </c>
      <c r="AE201" t="s">
        <v>405</v>
      </c>
      <c r="AF201" t="str">
        <f>VLOOKUP(V201,Poulefase!$BD$76:$BE$87,2,FALSE)</f>
        <v>-</v>
      </c>
      <c r="AG201" t="str">
        <f>VLOOKUP(W201,Poulefase!$BD$76:$BE$87,2,FALSE)</f>
        <v>-</v>
      </c>
      <c r="AH201" t="str">
        <f>VLOOKUP(X201,Poulefase!$BD$76:$BE$87,2,FALSE)</f>
        <v>-</v>
      </c>
      <c r="AI201" t="str">
        <f>VLOOKUP(Y201,Poulefase!$BD$76:$BE$87,2,FALSE)</f>
        <v>-</v>
      </c>
      <c r="AJ201" t="str">
        <f>VLOOKUP(Z201,Poulefase!$BD$76:$BE$87,2,FALSE)</f>
        <v>-</v>
      </c>
      <c r="AK201" t="str">
        <f>VLOOKUP(AA201,Poulefase!$BD$76:$BE$87,2,FALSE)</f>
        <v>-</v>
      </c>
      <c r="AL201" t="str">
        <f>VLOOKUP(AB201,Poulefase!$BD$76:$BE$87,2,FALSE)</f>
        <v>-</v>
      </c>
      <c r="AM201" t="str">
        <f>VLOOKUP(AC201,Poulefase!$BD$76:$BE$87,2,FALSE)</f>
        <v>-</v>
      </c>
    </row>
    <row r="202" spans="7:39" ht="16.2" thickBot="1">
      <c r="G202" s="81">
        <v>197</v>
      </c>
      <c r="H202" s="76" t="s">
        <v>9</v>
      </c>
      <c r="I202" s="75"/>
      <c r="J202" s="75"/>
      <c r="K202" s="76" t="s">
        <v>12</v>
      </c>
      <c r="L202" s="76" t="s">
        <v>13</v>
      </c>
      <c r="M202" s="76" t="s">
        <v>14</v>
      </c>
      <c r="N202" s="76" t="s">
        <v>136</v>
      </c>
      <c r="O202" s="76" t="s">
        <v>137</v>
      </c>
      <c r="P202" s="75"/>
      <c r="Q202" s="76" t="s">
        <v>139</v>
      </c>
      <c r="R202" s="75"/>
      <c r="S202" s="76" t="s">
        <v>141</v>
      </c>
      <c r="U202" t="s">
        <v>406</v>
      </c>
      <c r="V202" s="75" t="s">
        <v>137</v>
      </c>
      <c r="W202" s="75" t="s">
        <v>136</v>
      </c>
      <c r="X202" s="75" t="s">
        <v>139</v>
      </c>
      <c r="Y202" s="75" t="s">
        <v>12</v>
      </c>
      <c r="Z202" s="75" t="s">
        <v>9</v>
      </c>
      <c r="AA202" s="75" t="s">
        <v>14</v>
      </c>
      <c r="AB202" s="75" t="s">
        <v>141</v>
      </c>
      <c r="AC202" s="82" t="s">
        <v>13</v>
      </c>
      <c r="AE202" t="s">
        <v>406</v>
      </c>
      <c r="AF202" t="str">
        <f>VLOOKUP(V202,Poulefase!$BD$76:$BE$87,2,FALSE)</f>
        <v>-</v>
      </c>
      <c r="AG202" t="str">
        <f>VLOOKUP(W202,Poulefase!$BD$76:$BE$87,2,FALSE)</f>
        <v>-</v>
      </c>
      <c r="AH202" t="str">
        <f>VLOOKUP(X202,Poulefase!$BD$76:$BE$87,2,FALSE)</f>
        <v>-</v>
      </c>
      <c r="AI202" t="str">
        <f>VLOOKUP(Y202,Poulefase!$BD$76:$BE$87,2,FALSE)</f>
        <v>-</v>
      </c>
      <c r="AJ202" t="str">
        <f>VLOOKUP(Z202,Poulefase!$BD$76:$BE$87,2,FALSE)</f>
        <v>-</v>
      </c>
      <c r="AK202" t="str">
        <f>VLOOKUP(AA202,Poulefase!$BD$76:$BE$87,2,FALSE)</f>
        <v>-</v>
      </c>
      <c r="AL202" t="str">
        <f>VLOOKUP(AB202,Poulefase!$BD$76:$BE$87,2,FALSE)</f>
        <v>-</v>
      </c>
      <c r="AM202" t="str">
        <f>VLOOKUP(AC202,Poulefase!$BD$76:$BE$87,2,FALSE)</f>
        <v>-</v>
      </c>
    </row>
    <row r="203" spans="7:39" ht="16.2" thickBot="1">
      <c r="G203" s="81">
        <v>198</v>
      </c>
      <c r="H203" s="76" t="s">
        <v>9</v>
      </c>
      <c r="I203" s="75"/>
      <c r="J203" s="75"/>
      <c r="K203" s="76" t="s">
        <v>12</v>
      </c>
      <c r="L203" s="76" t="s">
        <v>13</v>
      </c>
      <c r="M203" s="76" t="s">
        <v>14</v>
      </c>
      <c r="N203" s="76" t="s">
        <v>136</v>
      </c>
      <c r="O203" s="76" t="s">
        <v>137</v>
      </c>
      <c r="P203" s="75"/>
      <c r="Q203" s="76" t="s">
        <v>139</v>
      </c>
      <c r="R203" s="76" t="s">
        <v>140</v>
      </c>
      <c r="S203" s="75"/>
      <c r="U203" t="s">
        <v>407</v>
      </c>
      <c r="V203" s="75" t="s">
        <v>137</v>
      </c>
      <c r="W203" s="75" t="s">
        <v>136</v>
      </c>
      <c r="X203" s="75" t="s">
        <v>139</v>
      </c>
      <c r="Y203" s="75" t="s">
        <v>12</v>
      </c>
      <c r="Z203" s="75" t="s">
        <v>9</v>
      </c>
      <c r="AA203" s="75" t="s">
        <v>14</v>
      </c>
      <c r="AB203" s="75" t="s">
        <v>13</v>
      </c>
      <c r="AC203" s="82" t="s">
        <v>140</v>
      </c>
      <c r="AE203" t="s">
        <v>407</v>
      </c>
      <c r="AF203" t="str">
        <f>VLOOKUP(V203,Poulefase!$BD$76:$BE$87,2,FALSE)</f>
        <v>-</v>
      </c>
      <c r="AG203" t="str">
        <f>VLOOKUP(W203,Poulefase!$BD$76:$BE$87,2,FALSE)</f>
        <v>-</v>
      </c>
      <c r="AH203" t="str">
        <f>VLOOKUP(X203,Poulefase!$BD$76:$BE$87,2,FALSE)</f>
        <v>-</v>
      </c>
      <c r="AI203" t="str">
        <f>VLOOKUP(Y203,Poulefase!$BD$76:$BE$87,2,FALSE)</f>
        <v>-</v>
      </c>
      <c r="AJ203" t="str">
        <f>VLOOKUP(Z203,Poulefase!$BD$76:$BE$87,2,FALSE)</f>
        <v>-</v>
      </c>
      <c r="AK203" t="str">
        <f>VLOOKUP(AA203,Poulefase!$BD$76:$BE$87,2,FALSE)</f>
        <v>-</v>
      </c>
      <c r="AL203" t="str">
        <f>VLOOKUP(AB203,Poulefase!$BD$76:$BE$87,2,FALSE)</f>
        <v>-</v>
      </c>
      <c r="AM203" t="str">
        <f>VLOOKUP(AC203,Poulefase!$BD$76:$BE$87,2,FALSE)</f>
        <v>-</v>
      </c>
    </row>
    <row r="204" spans="7:39" ht="16.2" thickBot="1">
      <c r="G204" s="81">
        <v>199</v>
      </c>
      <c r="H204" s="76" t="s">
        <v>9</v>
      </c>
      <c r="I204" s="75"/>
      <c r="J204" s="75"/>
      <c r="K204" s="76" t="s">
        <v>12</v>
      </c>
      <c r="L204" s="76" t="s">
        <v>13</v>
      </c>
      <c r="M204" s="76" t="s">
        <v>14</v>
      </c>
      <c r="N204" s="76" t="s">
        <v>136</v>
      </c>
      <c r="O204" s="76" t="s">
        <v>137</v>
      </c>
      <c r="P204" s="76" t="s">
        <v>138</v>
      </c>
      <c r="Q204" s="75"/>
      <c r="R204" s="75"/>
      <c r="S204" s="76" t="s">
        <v>141</v>
      </c>
      <c r="U204" t="s">
        <v>408</v>
      </c>
      <c r="V204" s="75" t="s">
        <v>137</v>
      </c>
      <c r="W204" s="75" t="s">
        <v>136</v>
      </c>
      <c r="X204" s="75" t="s">
        <v>13</v>
      </c>
      <c r="Y204" s="75" t="s">
        <v>12</v>
      </c>
      <c r="Z204" s="75" t="s">
        <v>9</v>
      </c>
      <c r="AA204" s="75" t="s">
        <v>14</v>
      </c>
      <c r="AB204" s="75" t="s">
        <v>141</v>
      </c>
      <c r="AC204" s="82" t="s">
        <v>138</v>
      </c>
      <c r="AE204" t="s">
        <v>408</v>
      </c>
      <c r="AF204" t="str">
        <f>VLOOKUP(V204,Poulefase!$BD$76:$BE$87,2,FALSE)</f>
        <v>-</v>
      </c>
      <c r="AG204" t="str">
        <f>VLOOKUP(W204,Poulefase!$BD$76:$BE$87,2,FALSE)</f>
        <v>-</v>
      </c>
      <c r="AH204" t="str">
        <f>VLOOKUP(X204,Poulefase!$BD$76:$BE$87,2,FALSE)</f>
        <v>-</v>
      </c>
      <c r="AI204" t="str">
        <f>VLOOKUP(Y204,Poulefase!$BD$76:$BE$87,2,FALSE)</f>
        <v>-</v>
      </c>
      <c r="AJ204" t="str">
        <f>VLOOKUP(Z204,Poulefase!$BD$76:$BE$87,2,FALSE)</f>
        <v>-</v>
      </c>
      <c r="AK204" t="str">
        <f>VLOOKUP(AA204,Poulefase!$BD$76:$BE$87,2,FALSE)</f>
        <v>-</v>
      </c>
      <c r="AL204" t="str">
        <f>VLOOKUP(AB204,Poulefase!$BD$76:$BE$87,2,FALSE)</f>
        <v>-</v>
      </c>
      <c r="AM204" t="str">
        <f>VLOOKUP(AC204,Poulefase!$BD$76:$BE$87,2,FALSE)</f>
        <v>-</v>
      </c>
    </row>
    <row r="205" spans="7:39" ht="16.2" thickBot="1">
      <c r="G205" s="81">
        <v>200</v>
      </c>
      <c r="H205" s="76" t="s">
        <v>9</v>
      </c>
      <c r="I205" s="75"/>
      <c r="J205" s="75"/>
      <c r="K205" s="76" t="s">
        <v>12</v>
      </c>
      <c r="L205" s="76" t="s">
        <v>13</v>
      </c>
      <c r="M205" s="76" t="s">
        <v>14</v>
      </c>
      <c r="N205" s="76" t="s">
        <v>136</v>
      </c>
      <c r="O205" s="76" t="s">
        <v>137</v>
      </c>
      <c r="P205" s="76" t="s">
        <v>138</v>
      </c>
      <c r="Q205" s="75"/>
      <c r="R205" s="76" t="s">
        <v>140</v>
      </c>
      <c r="S205" s="75"/>
      <c r="U205" t="s">
        <v>409</v>
      </c>
      <c r="V205" s="75" t="s">
        <v>137</v>
      </c>
      <c r="W205" s="75" t="s">
        <v>136</v>
      </c>
      <c r="X205" s="75" t="s">
        <v>13</v>
      </c>
      <c r="Y205" s="75" t="s">
        <v>12</v>
      </c>
      <c r="Z205" s="75" t="s">
        <v>9</v>
      </c>
      <c r="AA205" s="75" t="s">
        <v>14</v>
      </c>
      <c r="AB205" s="75" t="s">
        <v>138</v>
      </c>
      <c r="AC205" s="82" t="s">
        <v>140</v>
      </c>
      <c r="AE205" t="s">
        <v>409</v>
      </c>
      <c r="AF205" t="str">
        <f>VLOOKUP(V205,Poulefase!$BD$76:$BE$87,2,FALSE)</f>
        <v>-</v>
      </c>
      <c r="AG205" t="str">
        <f>VLOOKUP(W205,Poulefase!$BD$76:$BE$87,2,FALSE)</f>
        <v>-</v>
      </c>
      <c r="AH205" t="str">
        <f>VLOOKUP(X205,Poulefase!$BD$76:$BE$87,2,FALSE)</f>
        <v>-</v>
      </c>
      <c r="AI205" t="str">
        <f>VLOOKUP(Y205,Poulefase!$BD$76:$BE$87,2,FALSE)</f>
        <v>-</v>
      </c>
      <c r="AJ205" t="str">
        <f>VLOOKUP(Z205,Poulefase!$BD$76:$BE$87,2,FALSE)</f>
        <v>-</v>
      </c>
      <c r="AK205" t="str">
        <f>VLOOKUP(AA205,Poulefase!$BD$76:$BE$87,2,FALSE)</f>
        <v>-</v>
      </c>
      <c r="AL205" t="str">
        <f>VLOOKUP(AB205,Poulefase!$BD$76:$BE$87,2,FALSE)</f>
        <v>-</v>
      </c>
      <c r="AM205" t="str">
        <f>VLOOKUP(AC205,Poulefase!$BD$76:$BE$87,2,FALSE)</f>
        <v>-</v>
      </c>
    </row>
    <row r="206" spans="7:39" ht="16.2" thickBot="1">
      <c r="G206" s="81">
        <v>201</v>
      </c>
      <c r="H206" s="76" t="s">
        <v>9</v>
      </c>
      <c r="I206" s="75"/>
      <c r="J206" s="75"/>
      <c r="K206" s="76" t="s">
        <v>12</v>
      </c>
      <c r="L206" s="76" t="s">
        <v>13</v>
      </c>
      <c r="M206" s="76" t="s">
        <v>14</v>
      </c>
      <c r="N206" s="76" t="s">
        <v>136</v>
      </c>
      <c r="O206" s="76" t="s">
        <v>137</v>
      </c>
      <c r="P206" s="76" t="s">
        <v>138</v>
      </c>
      <c r="Q206" s="76" t="s">
        <v>139</v>
      </c>
      <c r="R206" s="75"/>
      <c r="S206" s="75"/>
      <c r="U206" t="s">
        <v>410</v>
      </c>
      <c r="V206" s="75" t="s">
        <v>137</v>
      </c>
      <c r="W206" s="75" t="s">
        <v>136</v>
      </c>
      <c r="X206" s="75" t="s">
        <v>139</v>
      </c>
      <c r="Y206" s="75" t="s">
        <v>12</v>
      </c>
      <c r="Z206" s="75" t="s">
        <v>9</v>
      </c>
      <c r="AA206" s="75" t="s">
        <v>14</v>
      </c>
      <c r="AB206" s="75" t="s">
        <v>13</v>
      </c>
      <c r="AC206" s="82" t="s">
        <v>138</v>
      </c>
      <c r="AE206" t="s">
        <v>410</v>
      </c>
      <c r="AF206" t="str">
        <f>VLOOKUP(V206,Poulefase!$BD$76:$BE$87,2,FALSE)</f>
        <v>-</v>
      </c>
      <c r="AG206" t="str">
        <f>VLOOKUP(W206,Poulefase!$BD$76:$BE$87,2,FALSE)</f>
        <v>-</v>
      </c>
      <c r="AH206" t="str">
        <f>VLOOKUP(X206,Poulefase!$BD$76:$BE$87,2,FALSE)</f>
        <v>-</v>
      </c>
      <c r="AI206" t="str">
        <f>VLOOKUP(Y206,Poulefase!$BD$76:$BE$87,2,FALSE)</f>
        <v>-</v>
      </c>
      <c r="AJ206" t="str">
        <f>VLOOKUP(Z206,Poulefase!$BD$76:$BE$87,2,FALSE)</f>
        <v>-</v>
      </c>
      <c r="AK206" t="str">
        <f>VLOOKUP(AA206,Poulefase!$BD$76:$BE$87,2,FALSE)</f>
        <v>-</v>
      </c>
      <c r="AL206" t="str">
        <f>VLOOKUP(AB206,Poulefase!$BD$76:$BE$87,2,FALSE)</f>
        <v>-</v>
      </c>
      <c r="AM206" t="str">
        <f>VLOOKUP(AC206,Poulefase!$BD$76:$BE$87,2,FALSE)</f>
        <v>-</v>
      </c>
    </row>
    <row r="207" spans="7:39" ht="16.2" thickBot="1">
      <c r="G207" s="81">
        <v>202</v>
      </c>
      <c r="H207" s="76" t="s">
        <v>9</v>
      </c>
      <c r="I207" s="75"/>
      <c r="J207" s="76" t="s">
        <v>11</v>
      </c>
      <c r="K207" s="75"/>
      <c r="L207" s="75"/>
      <c r="M207" s="75"/>
      <c r="N207" s="76" t="s">
        <v>136</v>
      </c>
      <c r="O207" s="76" t="s">
        <v>137</v>
      </c>
      <c r="P207" s="76" t="s">
        <v>138</v>
      </c>
      <c r="Q207" s="76" t="s">
        <v>139</v>
      </c>
      <c r="R207" s="76" t="s">
        <v>140</v>
      </c>
      <c r="S207" s="76" t="s">
        <v>141</v>
      </c>
      <c r="U207" t="s">
        <v>411</v>
      </c>
      <c r="V207" s="75" t="s">
        <v>137</v>
      </c>
      <c r="W207" s="75" t="s">
        <v>139</v>
      </c>
      <c r="X207" s="75" t="s">
        <v>138</v>
      </c>
      <c r="Y207" s="75" t="s">
        <v>11</v>
      </c>
      <c r="Z207" s="75" t="s">
        <v>9</v>
      </c>
      <c r="AA207" s="75" t="s">
        <v>136</v>
      </c>
      <c r="AB207" s="75" t="s">
        <v>141</v>
      </c>
      <c r="AC207" s="82" t="s">
        <v>140</v>
      </c>
      <c r="AE207" t="s">
        <v>411</v>
      </c>
      <c r="AF207" t="str">
        <f>VLOOKUP(V207,Poulefase!$BD$76:$BE$87,2,FALSE)</f>
        <v>-</v>
      </c>
      <c r="AG207" t="str">
        <f>VLOOKUP(W207,Poulefase!$BD$76:$BE$87,2,FALSE)</f>
        <v>-</v>
      </c>
      <c r="AH207" t="str">
        <f>VLOOKUP(X207,Poulefase!$BD$76:$BE$87,2,FALSE)</f>
        <v>-</v>
      </c>
      <c r="AI207" t="str">
        <f>VLOOKUP(Y207,Poulefase!$BD$76:$BE$87,2,FALSE)</f>
        <v>-</v>
      </c>
      <c r="AJ207" t="str">
        <f>VLOOKUP(Z207,Poulefase!$BD$76:$BE$87,2,FALSE)</f>
        <v>-</v>
      </c>
      <c r="AK207" t="str">
        <f>VLOOKUP(AA207,Poulefase!$BD$76:$BE$87,2,FALSE)</f>
        <v>-</v>
      </c>
      <c r="AL207" t="str">
        <f>VLOOKUP(AB207,Poulefase!$BD$76:$BE$87,2,FALSE)</f>
        <v>-</v>
      </c>
      <c r="AM207" t="str">
        <f>VLOOKUP(AC207,Poulefase!$BD$76:$BE$87,2,FALSE)</f>
        <v>-</v>
      </c>
    </row>
    <row r="208" spans="7:39" ht="16.2" thickBot="1">
      <c r="G208" s="81">
        <v>203</v>
      </c>
      <c r="H208" s="76" t="s">
        <v>9</v>
      </c>
      <c r="I208" s="75"/>
      <c r="J208" s="76" t="s">
        <v>11</v>
      </c>
      <c r="K208" s="75"/>
      <c r="L208" s="75"/>
      <c r="M208" s="76" t="s">
        <v>14</v>
      </c>
      <c r="N208" s="75"/>
      <c r="O208" s="76" t="s">
        <v>137</v>
      </c>
      <c r="P208" s="76" t="s">
        <v>138</v>
      </c>
      <c r="Q208" s="76" t="s">
        <v>139</v>
      </c>
      <c r="R208" s="76" t="s">
        <v>140</v>
      </c>
      <c r="S208" s="76" t="s">
        <v>141</v>
      </c>
      <c r="U208" t="s">
        <v>412</v>
      </c>
      <c r="V208" s="75" t="s">
        <v>137</v>
      </c>
      <c r="W208" s="75" t="s">
        <v>139</v>
      </c>
      <c r="X208" s="75" t="s">
        <v>138</v>
      </c>
      <c r="Y208" s="75" t="s">
        <v>11</v>
      </c>
      <c r="Z208" s="75" t="s">
        <v>9</v>
      </c>
      <c r="AA208" s="75" t="s">
        <v>14</v>
      </c>
      <c r="AB208" s="75" t="s">
        <v>141</v>
      </c>
      <c r="AC208" s="82" t="s">
        <v>140</v>
      </c>
      <c r="AE208" t="s">
        <v>412</v>
      </c>
      <c r="AF208" t="str">
        <f>VLOOKUP(V208,Poulefase!$BD$76:$BE$87,2,FALSE)</f>
        <v>-</v>
      </c>
      <c r="AG208" t="str">
        <f>VLOOKUP(W208,Poulefase!$BD$76:$BE$87,2,FALSE)</f>
        <v>-</v>
      </c>
      <c r="AH208" t="str">
        <f>VLOOKUP(X208,Poulefase!$BD$76:$BE$87,2,FALSE)</f>
        <v>-</v>
      </c>
      <c r="AI208" t="str">
        <f>VLOOKUP(Y208,Poulefase!$BD$76:$BE$87,2,FALSE)</f>
        <v>-</v>
      </c>
      <c r="AJ208" t="str">
        <f>VLOOKUP(Z208,Poulefase!$BD$76:$BE$87,2,FALSE)</f>
        <v>-</v>
      </c>
      <c r="AK208" t="str">
        <f>VLOOKUP(AA208,Poulefase!$BD$76:$BE$87,2,FALSE)</f>
        <v>-</v>
      </c>
      <c r="AL208" t="str">
        <f>VLOOKUP(AB208,Poulefase!$BD$76:$BE$87,2,FALSE)</f>
        <v>-</v>
      </c>
      <c r="AM208" t="str">
        <f>VLOOKUP(AC208,Poulefase!$BD$76:$BE$87,2,FALSE)</f>
        <v>-</v>
      </c>
    </row>
    <row r="209" spans="7:39" ht="16.2" thickBot="1">
      <c r="G209" s="81">
        <v>204</v>
      </c>
      <c r="H209" s="76" t="s">
        <v>9</v>
      </c>
      <c r="I209" s="75"/>
      <c r="J209" s="76" t="s">
        <v>11</v>
      </c>
      <c r="K209" s="75"/>
      <c r="L209" s="75"/>
      <c r="M209" s="76" t="s">
        <v>14</v>
      </c>
      <c r="N209" s="76" t="s">
        <v>136</v>
      </c>
      <c r="O209" s="75"/>
      <c r="P209" s="76" t="s">
        <v>138</v>
      </c>
      <c r="Q209" s="76" t="s">
        <v>139</v>
      </c>
      <c r="R209" s="76" t="s">
        <v>140</v>
      </c>
      <c r="S209" s="76" t="s">
        <v>141</v>
      </c>
      <c r="U209" t="s">
        <v>413</v>
      </c>
      <c r="V209" s="75" t="s">
        <v>138</v>
      </c>
      <c r="W209" s="75" t="s">
        <v>136</v>
      </c>
      <c r="X209" s="75" t="s">
        <v>139</v>
      </c>
      <c r="Y209" s="75" t="s">
        <v>11</v>
      </c>
      <c r="Z209" s="75" t="s">
        <v>9</v>
      </c>
      <c r="AA209" s="75" t="s">
        <v>14</v>
      </c>
      <c r="AB209" s="75" t="s">
        <v>141</v>
      </c>
      <c r="AC209" s="82" t="s">
        <v>140</v>
      </c>
      <c r="AE209" t="s">
        <v>413</v>
      </c>
      <c r="AF209" t="str">
        <f>VLOOKUP(V209,Poulefase!$BD$76:$BE$87,2,FALSE)</f>
        <v>-</v>
      </c>
      <c r="AG209" t="str">
        <f>VLOOKUP(W209,Poulefase!$BD$76:$BE$87,2,FALSE)</f>
        <v>-</v>
      </c>
      <c r="AH209" t="str">
        <f>VLOOKUP(X209,Poulefase!$BD$76:$BE$87,2,FALSE)</f>
        <v>-</v>
      </c>
      <c r="AI209" t="str">
        <f>VLOOKUP(Y209,Poulefase!$BD$76:$BE$87,2,FALSE)</f>
        <v>-</v>
      </c>
      <c r="AJ209" t="str">
        <f>VLOOKUP(Z209,Poulefase!$BD$76:$BE$87,2,FALSE)</f>
        <v>-</v>
      </c>
      <c r="AK209" t="str">
        <f>VLOOKUP(AA209,Poulefase!$BD$76:$BE$87,2,FALSE)</f>
        <v>-</v>
      </c>
      <c r="AL209" t="str">
        <f>VLOOKUP(AB209,Poulefase!$BD$76:$BE$87,2,FALSE)</f>
        <v>-</v>
      </c>
      <c r="AM209" t="str">
        <f>VLOOKUP(AC209,Poulefase!$BD$76:$BE$87,2,FALSE)</f>
        <v>-</v>
      </c>
    </row>
    <row r="210" spans="7:39" ht="16.2" thickBot="1">
      <c r="G210" s="81">
        <v>205</v>
      </c>
      <c r="H210" s="76" t="s">
        <v>9</v>
      </c>
      <c r="I210" s="75"/>
      <c r="J210" s="76" t="s">
        <v>11</v>
      </c>
      <c r="K210" s="75"/>
      <c r="L210" s="75"/>
      <c r="M210" s="76" t="s">
        <v>14</v>
      </c>
      <c r="N210" s="76" t="s">
        <v>136</v>
      </c>
      <c r="O210" s="76" t="s">
        <v>137</v>
      </c>
      <c r="P210" s="75"/>
      <c r="Q210" s="76" t="s">
        <v>139</v>
      </c>
      <c r="R210" s="76" t="s">
        <v>140</v>
      </c>
      <c r="S210" s="76" t="s">
        <v>141</v>
      </c>
      <c r="U210" t="s">
        <v>414</v>
      </c>
      <c r="V210" s="75" t="s">
        <v>137</v>
      </c>
      <c r="W210" s="75" t="s">
        <v>136</v>
      </c>
      <c r="X210" s="75" t="s">
        <v>139</v>
      </c>
      <c r="Y210" s="75" t="s">
        <v>11</v>
      </c>
      <c r="Z210" s="75" t="s">
        <v>9</v>
      </c>
      <c r="AA210" s="75" t="s">
        <v>14</v>
      </c>
      <c r="AB210" s="75" t="s">
        <v>141</v>
      </c>
      <c r="AC210" s="82" t="s">
        <v>140</v>
      </c>
      <c r="AE210" t="s">
        <v>414</v>
      </c>
      <c r="AF210" t="str">
        <f>VLOOKUP(V210,Poulefase!$BD$76:$BE$87,2,FALSE)</f>
        <v>-</v>
      </c>
      <c r="AG210" t="str">
        <f>VLOOKUP(W210,Poulefase!$BD$76:$BE$87,2,FALSE)</f>
        <v>-</v>
      </c>
      <c r="AH210" t="str">
        <f>VLOOKUP(X210,Poulefase!$BD$76:$BE$87,2,FALSE)</f>
        <v>-</v>
      </c>
      <c r="AI210" t="str">
        <f>VLOOKUP(Y210,Poulefase!$BD$76:$BE$87,2,FALSE)</f>
        <v>-</v>
      </c>
      <c r="AJ210" t="str">
        <f>VLOOKUP(Z210,Poulefase!$BD$76:$BE$87,2,FALSE)</f>
        <v>-</v>
      </c>
      <c r="AK210" t="str">
        <f>VLOOKUP(AA210,Poulefase!$BD$76:$BE$87,2,FALSE)</f>
        <v>-</v>
      </c>
      <c r="AL210" t="str">
        <f>VLOOKUP(AB210,Poulefase!$BD$76:$BE$87,2,FALSE)</f>
        <v>-</v>
      </c>
      <c r="AM210" t="str">
        <f>VLOOKUP(AC210,Poulefase!$BD$76:$BE$87,2,FALSE)</f>
        <v>-</v>
      </c>
    </row>
    <row r="211" spans="7:39" ht="16.2" thickBot="1">
      <c r="G211" s="81">
        <v>206</v>
      </c>
      <c r="H211" s="76" t="s">
        <v>9</v>
      </c>
      <c r="I211" s="75"/>
      <c r="J211" s="76" t="s">
        <v>11</v>
      </c>
      <c r="K211" s="75"/>
      <c r="L211" s="75"/>
      <c r="M211" s="76" t="s">
        <v>14</v>
      </c>
      <c r="N211" s="76" t="s">
        <v>136</v>
      </c>
      <c r="O211" s="76" t="s">
        <v>137</v>
      </c>
      <c r="P211" s="76" t="s">
        <v>138</v>
      </c>
      <c r="Q211" s="75"/>
      <c r="R211" s="76" t="s">
        <v>140</v>
      </c>
      <c r="S211" s="76" t="s">
        <v>141</v>
      </c>
      <c r="U211" t="s">
        <v>415</v>
      </c>
      <c r="V211" s="75" t="s">
        <v>137</v>
      </c>
      <c r="W211" s="75" t="s">
        <v>136</v>
      </c>
      <c r="X211" s="75" t="s">
        <v>138</v>
      </c>
      <c r="Y211" s="75" t="s">
        <v>11</v>
      </c>
      <c r="Z211" s="75" t="s">
        <v>9</v>
      </c>
      <c r="AA211" s="75" t="s">
        <v>14</v>
      </c>
      <c r="AB211" s="75" t="s">
        <v>141</v>
      </c>
      <c r="AC211" s="82" t="s">
        <v>140</v>
      </c>
      <c r="AE211" t="s">
        <v>415</v>
      </c>
      <c r="AF211" t="str">
        <f>VLOOKUP(V211,Poulefase!$BD$76:$BE$87,2,FALSE)</f>
        <v>-</v>
      </c>
      <c r="AG211" t="str">
        <f>VLOOKUP(W211,Poulefase!$BD$76:$BE$87,2,FALSE)</f>
        <v>-</v>
      </c>
      <c r="AH211" t="str">
        <f>VLOOKUP(X211,Poulefase!$BD$76:$BE$87,2,FALSE)</f>
        <v>-</v>
      </c>
      <c r="AI211" t="str">
        <f>VLOOKUP(Y211,Poulefase!$BD$76:$BE$87,2,FALSE)</f>
        <v>-</v>
      </c>
      <c r="AJ211" t="str">
        <f>VLOOKUP(Z211,Poulefase!$BD$76:$BE$87,2,FALSE)</f>
        <v>-</v>
      </c>
      <c r="AK211" t="str">
        <f>VLOOKUP(AA211,Poulefase!$BD$76:$BE$87,2,FALSE)</f>
        <v>-</v>
      </c>
      <c r="AL211" t="str">
        <f>VLOOKUP(AB211,Poulefase!$BD$76:$BE$87,2,FALSE)</f>
        <v>-</v>
      </c>
      <c r="AM211" t="str">
        <f>VLOOKUP(AC211,Poulefase!$BD$76:$BE$87,2,FALSE)</f>
        <v>-</v>
      </c>
    </row>
    <row r="212" spans="7:39" ht="16.2" thickBot="1">
      <c r="G212" s="81">
        <v>207</v>
      </c>
      <c r="H212" s="76" t="s">
        <v>9</v>
      </c>
      <c r="I212" s="75"/>
      <c r="J212" s="76" t="s">
        <v>11</v>
      </c>
      <c r="K212" s="75"/>
      <c r="L212" s="75"/>
      <c r="M212" s="76" t="s">
        <v>14</v>
      </c>
      <c r="N212" s="76" t="s">
        <v>136</v>
      </c>
      <c r="O212" s="76" t="s">
        <v>137</v>
      </c>
      <c r="P212" s="76" t="s">
        <v>138</v>
      </c>
      <c r="Q212" s="76" t="s">
        <v>139</v>
      </c>
      <c r="R212" s="75"/>
      <c r="S212" s="76" t="s">
        <v>141</v>
      </c>
      <c r="U212" t="s">
        <v>416</v>
      </c>
      <c r="V212" s="75" t="s">
        <v>137</v>
      </c>
      <c r="W212" s="75" t="s">
        <v>136</v>
      </c>
      <c r="X212" s="75" t="s">
        <v>139</v>
      </c>
      <c r="Y212" s="75" t="s">
        <v>11</v>
      </c>
      <c r="Z212" s="75" t="s">
        <v>9</v>
      </c>
      <c r="AA212" s="75" t="s">
        <v>14</v>
      </c>
      <c r="AB212" s="75" t="s">
        <v>141</v>
      </c>
      <c r="AC212" s="82" t="s">
        <v>138</v>
      </c>
      <c r="AE212" t="s">
        <v>416</v>
      </c>
      <c r="AF212" t="str">
        <f>VLOOKUP(V212,Poulefase!$BD$76:$BE$87,2,FALSE)</f>
        <v>-</v>
      </c>
      <c r="AG212" t="str">
        <f>VLOOKUP(W212,Poulefase!$BD$76:$BE$87,2,FALSE)</f>
        <v>-</v>
      </c>
      <c r="AH212" t="str">
        <f>VLOOKUP(X212,Poulefase!$BD$76:$BE$87,2,FALSE)</f>
        <v>-</v>
      </c>
      <c r="AI212" t="str">
        <f>VLOOKUP(Y212,Poulefase!$BD$76:$BE$87,2,FALSE)</f>
        <v>-</v>
      </c>
      <c r="AJ212" t="str">
        <f>VLOOKUP(Z212,Poulefase!$BD$76:$BE$87,2,FALSE)</f>
        <v>-</v>
      </c>
      <c r="AK212" t="str">
        <f>VLOOKUP(AA212,Poulefase!$BD$76:$BE$87,2,FALSE)</f>
        <v>-</v>
      </c>
      <c r="AL212" t="str">
        <f>VLOOKUP(AB212,Poulefase!$BD$76:$BE$87,2,FALSE)</f>
        <v>-</v>
      </c>
      <c r="AM212" t="str">
        <f>VLOOKUP(AC212,Poulefase!$BD$76:$BE$87,2,FALSE)</f>
        <v>-</v>
      </c>
    </row>
    <row r="213" spans="7:39" ht="16.2" thickBot="1">
      <c r="G213" s="81">
        <v>208</v>
      </c>
      <c r="H213" s="76" t="s">
        <v>9</v>
      </c>
      <c r="I213" s="75"/>
      <c r="J213" s="76" t="s">
        <v>11</v>
      </c>
      <c r="K213" s="75"/>
      <c r="L213" s="75"/>
      <c r="M213" s="76" t="s">
        <v>14</v>
      </c>
      <c r="N213" s="76" t="s">
        <v>136</v>
      </c>
      <c r="O213" s="76" t="s">
        <v>137</v>
      </c>
      <c r="P213" s="76" t="s">
        <v>138</v>
      </c>
      <c r="Q213" s="76" t="s">
        <v>139</v>
      </c>
      <c r="R213" s="76" t="s">
        <v>140</v>
      </c>
      <c r="S213" s="75"/>
      <c r="U213" t="s">
        <v>417</v>
      </c>
      <c r="V213" s="75" t="s">
        <v>137</v>
      </c>
      <c r="W213" s="75" t="s">
        <v>136</v>
      </c>
      <c r="X213" s="75" t="s">
        <v>139</v>
      </c>
      <c r="Y213" s="75" t="s">
        <v>11</v>
      </c>
      <c r="Z213" s="75" t="s">
        <v>9</v>
      </c>
      <c r="AA213" s="75" t="s">
        <v>14</v>
      </c>
      <c r="AB213" s="75" t="s">
        <v>138</v>
      </c>
      <c r="AC213" s="82" t="s">
        <v>140</v>
      </c>
      <c r="AE213" t="s">
        <v>417</v>
      </c>
      <c r="AF213" t="str">
        <f>VLOOKUP(V213,Poulefase!$BD$76:$BE$87,2,FALSE)</f>
        <v>-</v>
      </c>
      <c r="AG213" t="str">
        <f>VLOOKUP(W213,Poulefase!$BD$76:$BE$87,2,FALSE)</f>
        <v>-</v>
      </c>
      <c r="AH213" t="str">
        <f>VLOOKUP(X213,Poulefase!$BD$76:$BE$87,2,FALSE)</f>
        <v>-</v>
      </c>
      <c r="AI213" t="str">
        <f>VLOOKUP(Y213,Poulefase!$BD$76:$BE$87,2,FALSE)</f>
        <v>-</v>
      </c>
      <c r="AJ213" t="str">
        <f>VLOOKUP(Z213,Poulefase!$BD$76:$BE$87,2,FALSE)</f>
        <v>-</v>
      </c>
      <c r="AK213" t="str">
        <f>VLOOKUP(AA213,Poulefase!$BD$76:$BE$87,2,FALSE)</f>
        <v>-</v>
      </c>
      <c r="AL213" t="str">
        <f>VLOOKUP(AB213,Poulefase!$BD$76:$BE$87,2,FALSE)</f>
        <v>-</v>
      </c>
      <c r="AM213" t="str">
        <f>VLOOKUP(AC213,Poulefase!$BD$76:$BE$87,2,FALSE)</f>
        <v>-</v>
      </c>
    </row>
    <row r="214" spans="7:39" ht="16.2" thickBot="1">
      <c r="G214" s="81">
        <v>209</v>
      </c>
      <c r="H214" s="76" t="s">
        <v>9</v>
      </c>
      <c r="I214" s="75"/>
      <c r="J214" s="76" t="s">
        <v>11</v>
      </c>
      <c r="K214" s="75"/>
      <c r="L214" s="76" t="s">
        <v>13</v>
      </c>
      <c r="M214" s="75"/>
      <c r="N214" s="75"/>
      <c r="O214" s="76" t="s">
        <v>137</v>
      </c>
      <c r="P214" s="76" t="s">
        <v>138</v>
      </c>
      <c r="Q214" s="76" t="s">
        <v>139</v>
      </c>
      <c r="R214" s="76" t="s">
        <v>140</v>
      </c>
      <c r="S214" s="76" t="s">
        <v>141</v>
      </c>
      <c r="U214" t="s">
        <v>418</v>
      </c>
      <c r="V214" s="75" t="s">
        <v>13</v>
      </c>
      <c r="W214" s="75" t="s">
        <v>139</v>
      </c>
      <c r="X214" s="75" t="s">
        <v>138</v>
      </c>
      <c r="Y214" s="75" t="s">
        <v>11</v>
      </c>
      <c r="Z214" s="75" t="s">
        <v>9</v>
      </c>
      <c r="AA214" s="75" t="s">
        <v>137</v>
      </c>
      <c r="AB214" s="75" t="s">
        <v>141</v>
      </c>
      <c r="AC214" s="82" t="s">
        <v>140</v>
      </c>
      <c r="AE214" t="s">
        <v>418</v>
      </c>
      <c r="AF214" t="str">
        <f>VLOOKUP(V214,Poulefase!$BD$76:$BE$87,2,FALSE)</f>
        <v>-</v>
      </c>
      <c r="AG214" t="str">
        <f>VLOOKUP(W214,Poulefase!$BD$76:$BE$87,2,FALSE)</f>
        <v>-</v>
      </c>
      <c r="AH214" t="str">
        <f>VLOOKUP(X214,Poulefase!$BD$76:$BE$87,2,FALSE)</f>
        <v>-</v>
      </c>
      <c r="AI214" t="str">
        <f>VLOOKUP(Y214,Poulefase!$BD$76:$BE$87,2,FALSE)</f>
        <v>-</v>
      </c>
      <c r="AJ214" t="str">
        <f>VLOOKUP(Z214,Poulefase!$BD$76:$BE$87,2,FALSE)</f>
        <v>-</v>
      </c>
      <c r="AK214" t="str">
        <f>VLOOKUP(AA214,Poulefase!$BD$76:$BE$87,2,FALSE)</f>
        <v>-</v>
      </c>
      <c r="AL214" t="str">
        <f>VLOOKUP(AB214,Poulefase!$BD$76:$BE$87,2,FALSE)</f>
        <v>-</v>
      </c>
      <c r="AM214" t="str">
        <f>VLOOKUP(AC214,Poulefase!$BD$76:$BE$87,2,FALSE)</f>
        <v>-</v>
      </c>
    </row>
    <row r="215" spans="7:39" ht="16.2" thickBot="1">
      <c r="G215" s="81">
        <v>210</v>
      </c>
      <c r="H215" s="76" t="s">
        <v>9</v>
      </c>
      <c r="I215" s="75"/>
      <c r="J215" s="76" t="s">
        <v>11</v>
      </c>
      <c r="K215" s="75"/>
      <c r="L215" s="76" t="s">
        <v>13</v>
      </c>
      <c r="M215" s="75"/>
      <c r="N215" s="76" t="s">
        <v>136</v>
      </c>
      <c r="O215" s="75"/>
      <c r="P215" s="76" t="s">
        <v>138</v>
      </c>
      <c r="Q215" s="76" t="s">
        <v>139</v>
      </c>
      <c r="R215" s="76" t="s">
        <v>140</v>
      </c>
      <c r="S215" s="76" t="s">
        <v>141</v>
      </c>
      <c r="U215" t="s">
        <v>419</v>
      </c>
      <c r="V215" s="75" t="s">
        <v>13</v>
      </c>
      <c r="W215" s="75" t="s">
        <v>139</v>
      </c>
      <c r="X215" s="75" t="s">
        <v>138</v>
      </c>
      <c r="Y215" s="75" t="s">
        <v>11</v>
      </c>
      <c r="Z215" s="75" t="s">
        <v>9</v>
      </c>
      <c r="AA215" s="75" t="s">
        <v>136</v>
      </c>
      <c r="AB215" s="75" t="s">
        <v>141</v>
      </c>
      <c r="AC215" s="82" t="s">
        <v>140</v>
      </c>
      <c r="AE215" t="s">
        <v>419</v>
      </c>
      <c r="AF215" t="str">
        <f>VLOOKUP(V215,Poulefase!$BD$76:$BE$87,2,FALSE)</f>
        <v>-</v>
      </c>
      <c r="AG215" t="str">
        <f>VLOOKUP(W215,Poulefase!$BD$76:$BE$87,2,FALSE)</f>
        <v>-</v>
      </c>
      <c r="AH215" t="str">
        <f>VLOOKUP(X215,Poulefase!$BD$76:$BE$87,2,FALSE)</f>
        <v>-</v>
      </c>
      <c r="AI215" t="str">
        <f>VLOOKUP(Y215,Poulefase!$BD$76:$BE$87,2,FALSE)</f>
        <v>-</v>
      </c>
      <c r="AJ215" t="str">
        <f>VLOOKUP(Z215,Poulefase!$BD$76:$BE$87,2,FALSE)</f>
        <v>-</v>
      </c>
      <c r="AK215" t="str">
        <f>VLOOKUP(AA215,Poulefase!$BD$76:$BE$87,2,FALSE)</f>
        <v>-</v>
      </c>
      <c r="AL215" t="str">
        <f>VLOOKUP(AB215,Poulefase!$BD$76:$BE$87,2,FALSE)</f>
        <v>-</v>
      </c>
      <c r="AM215" t="str">
        <f>VLOOKUP(AC215,Poulefase!$BD$76:$BE$87,2,FALSE)</f>
        <v>-</v>
      </c>
    </row>
    <row r="216" spans="7:39" ht="16.2" thickBot="1">
      <c r="G216" s="81">
        <v>211</v>
      </c>
      <c r="H216" s="76" t="s">
        <v>9</v>
      </c>
      <c r="I216" s="75"/>
      <c r="J216" s="76" t="s">
        <v>11</v>
      </c>
      <c r="K216" s="75"/>
      <c r="L216" s="76" t="s">
        <v>13</v>
      </c>
      <c r="M216" s="75"/>
      <c r="N216" s="76" t="s">
        <v>136</v>
      </c>
      <c r="O216" s="76" t="s">
        <v>137</v>
      </c>
      <c r="P216" s="75"/>
      <c r="Q216" s="76" t="s">
        <v>139</v>
      </c>
      <c r="R216" s="76" t="s">
        <v>140</v>
      </c>
      <c r="S216" s="76" t="s">
        <v>141</v>
      </c>
      <c r="U216" t="s">
        <v>420</v>
      </c>
      <c r="V216" s="75" t="s">
        <v>13</v>
      </c>
      <c r="W216" s="75" t="s">
        <v>136</v>
      </c>
      <c r="X216" s="75" t="s">
        <v>139</v>
      </c>
      <c r="Y216" s="75" t="s">
        <v>11</v>
      </c>
      <c r="Z216" s="75" t="s">
        <v>9</v>
      </c>
      <c r="AA216" s="75" t="s">
        <v>137</v>
      </c>
      <c r="AB216" s="75" t="s">
        <v>141</v>
      </c>
      <c r="AC216" s="82" t="s">
        <v>140</v>
      </c>
      <c r="AE216" t="s">
        <v>420</v>
      </c>
      <c r="AF216" t="str">
        <f>VLOOKUP(V216,Poulefase!$BD$76:$BE$87,2,FALSE)</f>
        <v>-</v>
      </c>
      <c r="AG216" t="str">
        <f>VLOOKUP(W216,Poulefase!$BD$76:$BE$87,2,FALSE)</f>
        <v>-</v>
      </c>
      <c r="AH216" t="str">
        <f>VLOOKUP(X216,Poulefase!$BD$76:$BE$87,2,FALSE)</f>
        <v>-</v>
      </c>
      <c r="AI216" t="str">
        <f>VLOOKUP(Y216,Poulefase!$BD$76:$BE$87,2,FALSE)</f>
        <v>-</v>
      </c>
      <c r="AJ216" t="str">
        <f>VLOOKUP(Z216,Poulefase!$BD$76:$BE$87,2,FALSE)</f>
        <v>-</v>
      </c>
      <c r="AK216" t="str">
        <f>VLOOKUP(AA216,Poulefase!$BD$76:$BE$87,2,FALSE)</f>
        <v>-</v>
      </c>
      <c r="AL216" t="str">
        <f>VLOOKUP(AB216,Poulefase!$BD$76:$BE$87,2,FALSE)</f>
        <v>-</v>
      </c>
      <c r="AM216" t="str">
        <f>VLOOKUP(AC216,Poulefase!$BD$76:$BE$87,2,FALSE)</f>
        <v>-</v>
      </c>
    </row>
    <row r="217" spans="7:39" ht="16.2" thickBot="1">
      <c r="G217" s="81">
        <v>212</v>
      </c>
      <c r="H217" s="76" t="s">
        <v>9</v>
      </c>
      <c r="I217" s="75"/>
      <c r="J217" s="76" t="s">
        <v>11</v>
      </c>
      <c r="K217" s="75"/>
      <c r="L217" s="76" t="s">
        <v>13</v>
      </c>
      <c r="M217" s="75"/>
      <c r="N217" s="76" t="s">
        <v>136</v>
      </c>
      <c r="O217" s="76" t="s">
        <v>137</v>
      </c>
      <c r="P217" s="76" t="s">
        <v>138</v>
      </c>
      <c r="Q217" s="75"/>
      <c r="R217" s="76" t="s">
        <v>140</v>
      </c>
      <c r="S217" s="76" t="s">
        <v>141</v>
      </c>
      <c r="U217" t="s">
        <v>421</v>
      </c>
      <c r="V217" s="75" t="s">
        <v>13</v>
      </c>
      <c r="W217" s="75" t="s">
        <v>136</v>
      </c>
      <c r="X217" s="75" t="s">
        <v>138</v>
      </c>
      <c r="Y217" s="75" t="s">
        <v>11</v>
      </c>
      <c r="Z217" s="75" t="s">
        <v>9</v>
      </c>
      <c r="AA217" s="75" t="s">
        <v>137</v>
      </c>
      <c r="AB217" s="75" t="s">
        <v>141</v>
      </c>
      <c r="AC217" s="82" t="s">
        <v>140</v>
      </c>
      <c r="AE217" t="s">
        <v>421</v>
      </c>
      <c r="AF217" t="str">
        <f>VLOOKUP(V217,Poulefase!$BD$76:$BE$87,2,FALSE)</f>
        <v>-</v>
      </c>
      <c r="AG217" t="str">
        <f>VLOOKUP(W217,Poulefase!$BD$76:$BE$87,2,FALSE)</f>
        <v>-</v>
      </c>
      <c r="AH217" t="str">
        <f>VLOOKUP(X217,Poulefase!$BD$76:$BE$87,2,FALSE)</f>
        <v>-</v>
      </c>
      <c r="AI217" t="str">
        <f>VLOOKUP(Y217,Poulefase!$BD$76:$BE$87,2,FALSE)</f>
        <v>-</v>
      </c>
      <c r="AJ217" t="str">
        <f>VLOOKUP(Z217,Poulefase!$BD$76:$BE$87,2,FALSE)</f>
        <v>-</v>
      </c>
      <c r="AK217" t="str">
        <f>VLOOKUP(AA217,Poulefase!$BD$76:$BE$87,2,FALSE)</f>
        <v>-</v>
      </c>
      <c r="AL217" t="str">
        <f>VLOOKUP(AB217,Poulefase!$BD$76:$BE$87,2,FALSE)</f>
        <v>-</v>
      </c>
      <c r="AM217" t="str">
        <f>VLOOKUP(AC217,Poulefase!$BD$76:$BE$87,2,FALSE)</f>
        <v>-</v>
      </c>
    </row>
    <row r="218" spans="7:39" ht="16.2" thickBot="1">
      <c r="G218" s="81">
        <v>213</v>
      </c>
      <c r="H218" s="76" t="s">
        <v>9</v>
      </c>
      <c r="I218" s="75"/>
      <c r="J218" s="76" t="s">
        <v>11</v>
      </c>
      <c r="K218" s="75"/>
      <c r="L218" s="76" t="s">
        <v>13</v>
      </c>
      <c r="M218" s="75"/>
      <c r="N218" s="76" t="s">
        <v>136</v>
      </c>
      <c r="O218" s="76" t="s">
        <v>137</v>
      </c>
      <c r="P218" s="76" t="s">
        <v>138</v>
      </c>
      <c r="Q218" s="76" t="s">
        <v>139</v>
      </c>
      <c r="R218" s="75"/>
      <c r="S218" s="76" t="s">
        <v>141</v>
      </c>
      <c r="U218" t="s">
        <v>422</v>
      </c>
      <c r="V218" s="75" t="s">
        <v>13</v>
      </c>
      <c r="W218" s="75" t="s">
        <v>136</v>
      </c>
      <c r="X218" s="75" t="s">
        <v>139</v>
      </c>
      <c r="Y218" s="75" t="s">
        <v>11</v>
      </c>
      <c r="Z218" s="75" t="s">
        <v>9</v>
      </c>
      <c r="AA218" s="75" t="s">
        <v>137</v>
      </c>
      <c r="AB218" s="75" t="s">
        <v>141</v>
      </c>
      <c r="AC218" s="82" t="s">
        <v>138</v>
      </c>
      <c r="AE218" t="s">
        <v>422</v>
      </c>
      <c r="AF218" t="str">
        <f>VLOOKUP(V218,Poulefase!$BD$76:$BE$87,2,FALSE)</f>
        <v>-</v>
      </c>
      <c r="AG218" t="str">
        <f>VLOOKUP(W218,Poulefase!$BD$76:$BE$87,2,FALSE)</f>
        <v>-</v>
      </c>
      <c r="AH218" t="str">
        <f>VLOOKUP(X218,Poulefase!$BD$76:$BE$87,2,FALSE)</f>
        <v>-</v>
      </c>
      <c r="AI218" t="str">
        <f>VLOOKUP(Y218,Poulefase!$BD$76:$BE$87,2,FALSE)</f>
        <v>-</v>
      </c>
      <c r="AJ218" t="str">
        <f>VLOOKUP(Z218,Poulefase!$BD$76:$BE$87,2,FALSE)</f>
        <v>-</v>
      </c>
      <c r="AK218" t="str">
        <f>VLOOKUP(AA218,Poulefase!$BD$76:$BE$87,2,FALSE)</f>
        <v>-</v>
      </c>
      <c r="AL218" t="str">
        <f>VLOOKUP(AB218,Poulefase!$BD$76:$BE$87,2,FALSE)</f>
        <v>-</v>
      </c>
      <c r="AM218" t="str">
        <f>VLOOKUP(AC218,Poulefase!$BD$76:$BE$87,2,FALSE)</f>
        <v>-</v>
      </c>
    </row>
    <row r="219" spans="7:39" ht="16.2" thickBot="1">
      <c r="G219" s="81">
        <v>214</v>
      </c>
      <c r="H219" s="76" t="s">
        <v>9</v>
      </c>
      <c r="I219" s="75"/>
      <c r="J219" s="76" t="s">
        <v>11</v>
      </c>
      <c r="K219" s="75"/>
      <c r="L219" s="76" t="s">
        <v>13</v>
      </c>
      <c r="M219" s="75"/>
      <c r="N219" s="76" t="s">
        <v>136</v>
      </c>
      <c r="O219" s="76" t="s">
        <v>137</v>
      </c>
      <c r="P219" s="76" t="s">
        <v>138</v>
      </c>
      <c r="Q219" s="76" t="s">
        <v>139</v>
      </c>
      <c r="R219" s="76" t="s">
        <v>140</v>
      </c>
      <c r="S219" s="75"/>
      <c r="U219" t="s">
        <v>423</v>
      </c>
      <c r="V219" s="75" t="s">
        <v>13</v>
      </c>
      <c r="W219" s="75" t="s">
        <v>136</v>
      </c>
      <c r="X219" s="75" t="s">
        <v>139</v>
      </c>
      <c r="Y219" s="75" t="s">
        <v>11</v>
      </c>
      <c r="Z219" s="75" t="s">
        <v>9</v>
      </c>
      <c r="AA219" s="75" t="s">
        <v>137</v>
      </c>
      <c r="AB219" s="75" t="s">
        <v>138</v>
      </c>
      <c r="AC219" s="82" t="s">
        <v>140</v>
      </c>
      <c r="AE219" t="s">
        <v>423</v>
      </c>
      <c r="AF219" t="str">
        <f>VLOOKUP(V219,Poulefase!$BD$76:$BE$87,2,FALSE)</f>
        <v>-</v>
      </c>
      <c r="AG219" t="str">
        <f>VLOOKUP(W219,Poulefase!$BD$76:$BE$87,2,FALSE)</f>
        <v>-</v>
      </c>
      <c r="AH219" t="str">
        <f>VLOOKUP(X219,Poulefase!$BD$76:$BE$87,2,FALSE)</f>
        <v>-</v>
      </c>
      <c r="AI219" t="str">
        <f>VLOOKUP(Y219,Poulefase!$BD$76:$BE$87,2,FALSE)</f>
        <v>-</v>
      </c>
      <c r="AJ219" t="str">
        <f>VLOOKUP(Z219,Poulefase!$BD$76:$BE$87,2,FALSE)</f>
        <v>-</v>
      </c>
      <c r="AK219" t="str">
        <f>VLOOKUP(AA219,Poulefase!$BD$76:$BE$87,2,FALSE)</f>
        <v>-</v>
      </c>
      <c r="AL219" t="str">
        <f>VLOOKUP(AB219,Poulefase!$BD$76:$BE$87,2,FALSE)</f>
        <v>-</v>
      </c>
      <c r="AM219" t="str">
        <f>VLOOKUP(AC219,Poulefase!$BD$76:$BE$87,2,FALSE)</f>
        <v>-</v>
      </c>
    </row>
    <row r="220" spans="7:39" ht="16.2" thickBot="1">
      <c r="G220" s="81">
        <v>215</v>
      </c>
      <c r="H220" s="76" t="s">
        <v>9</v>
      </c>
      <c r="I220" s="75"/>
      <c r="J220" s="76" t="s">
        <v>11</v>
      </c>
      <c r="K220" s="75"/>
      <c r="L220" s="76" t="s">
        <v>13</v>
      </c>
      <c r="M220" s="76" t="s">
        <v>14</v>
      </c>
      <c r="N220" s="75"/>
      <c r="O220" s="75"/>
      <c r="P220" s="76" t="s">
        <v>138</v>
      </c>
      <c r="Q220" s="76" t="s">
        <v>139</v>
      </c>
      <c r="R220" s="76" t="s">
        <v>140</v>
      </c>
      <c r="S220" s="76" t="s">
        <v>141</v>
      </c>
      <c r="U220" t="s">
        <v>424</v>
      </c>
      <c r="V220" s="75" t="s">
        <v>13</v>
      </c>
      <c r="W220" s="75" t="s">
        <v>139</v>
      </c>
      <c r="X220" s="75" t="s">
        <v>138</v>
      </c>
      <c r="Y220" s="75" t="s">
        <v>11</v>
      </c>
      <c r="Z220" s="75" t="s">
        <v>9</v>
      </c>
      <c r="AA220" s="75" t="s">
        <v>14</v>
      </c>
      <c r="AB220" s="75" t="s">
        <v>141</v>
      </c>
      <c r="AC220" s="82" t="s">
        <v>140</v>
      </c>
      <c r="AE220" t="s">
        <v>424</v>
      </c>
      <c r="AF220" t="str">
        <f>VLOOKUP(V220,Poulefase!$BD$76:$BE$87,2,FALSE)</f>
        <v>-</v>
      </c>
      <c r="AG220" t="str">
        <f>VLOOKUP(W220,Poulefase!$BD$76:$BE$87,2,FALSE)</f>
        <v>-</v>
      </c>
      <c r="AH220" t="str">
        <f>VLOOKUP(X220,Poulefase!$BD$76:$BE$87,2,FALSE)</f>
        <v>-</v>
      </c>
      <c r="AI220" t="str">
        <f>VLOOKUP(Y220,Poulefase!$BD$76:$BE$87,2,FALSE)</f>
        <v>-</v>
      </c>
      <c r="AJ220" t="str">
        <f>VLOOKUP(Z220,Poulefase!$BD$76:$BE$87,2,FALSE)</f>
        <v>-</v>
      </c>
      <c r="AK220" t="str">
        <f>VLOOKUP(AA220,Poulefase!$BD$76:$BE$87,2,FALSE)</f>
        <v>-</v>
      </c>
      <c r="AL220" t="str">
        <f>VLOOKUP(AB220,Poulefase!$BD$76:$BE$87,2,FALSE)</f>
        <v>-</v>
      </c>
      <c r="AM220" t="str">
        <f>VLOOKUP(AC220,Poulefase!$BD$76:$BE$87,2,FALSE)</f>
        <v>-</v>
      </c>
    </row>
    <row r="221" spans="7:39" ht="16.2" thickBot="1">
      <c r="G221" s="81">
        <v>216</v>
      </c>
      <c r="H221" s="76" t="s">
        <v>9</v>
      </c>
      <c r="I221" s="75"/>
      <c r="J221" s="76" t="s">
        <v>11</v>
      </c>
      <c r="K221" s="75"/>
      <c r="L221" s="76" t="s">
        <v>13</v>
      </c>
      <c r="M221" s="76" t="s">
        <v>14</v>
      </c>
      <c r="N221" s="75"/>
      <c r="O221" s="76" t="s">
        <v>137</v>
      </c>
      <c r="P221" s="75"/>
      <c r="Q221" s="76" t="s">
        <v>139</v>
      </c>
      <c r="R221" s="76" t="s">
        <v>140</v>
      </c>
      <c r="S221" s="76" t="s">
        <v>141</v>
      </c>
      <c r="U221" t="s">
        <v>425</v>
      </c>
      <c r="V221" s="75" t="s">
        <v>137</v>
      </c>
      <c r="W221" s="75" t="s">
        <v>139</v>
      </c>
      <c r="X221" s="75" t="s">
        <v>13</v>
      </c>
      <c r="Y221" s="75" t="s">
        <v>11</v>
      </c>
      <c r="Z221" s="75" t="s">
        <v>9</v>
      </c>
      <c r="AA221" s="75" t="s">
        <v>14</v>
      </c>
      <c r="AB221" s="75" t="s">
        <v>141</v>
      </c>
      <c r="AC221" s="82" t="s">
        <v>140</v>
      </c>
      <c r="AE221" t="s">
        <v>425</v>
      </c>
      <c r="AF221" t="str">
        <f>VLOOKUP(V221,Poulefase!$BD$76:$BE$87,2,FALSE)</f>
        <v>-</v>
      </c>
      <c r="AG221" t="str">
        <f>VLOOKUP(W221,Poulefase!$BD$76:$BE$87,2,FALSE)</f>
        <v>-</v>
      </c>
      <c r="AH221" t="str">
        <f>VLOOKUP(X221,Poulefase!$BD$76:$BE$87,2,FALSE)</f>
        <v>-</v>
      </c>
      <c r="AI221" t="str">
        <f>VLOOKUP(Y221,Poulefase!$BD$76:$BE$87,2,FALSE)</f>
        <v>-</v>
      </c>
      <c r="AJ221" t="str">
        <f>VLOOKUP(Z221,Poulefase!$BD$76:$BE$87,2,FALSE)</f>
        <v>-</v>
      </c>
      <c r="AK221" t="str">
        <f>VLOOKUP(AA221,Poulefase!$BD$76:$BE$87,2,FALSE)</f>
        <v>-</v>
      </c>
      <c r="AL221" t="str">
        <f>VLOOKUP(AB221,Poulefase!$BD$76:$BE$87,2,FALSE)</f>
        <v>-</v>
      </c>
      <c r="AM221" t="str">
        <f>VLOOKUP(AC221,Poulefase!$BD$76:$BE$87,2,FALSE)</f>
        <v>-</v>
      </c>
    </row>
    <row r="222" spans="7:39" ht="16.2" thickBot="1">
      <c r="G222" s="81">
        <v>217</v>
      </c>
      <c r="H222" s="76" t="s">
        <v>9</v>
      </c>
      <c r="I222" s="75"/>
      <c r="J222" s="76" t="s">
        <v>11</v>
      </c>
      <c r="K222" s="75"/>
      <c r="L222" s="76" t="s">
        <v>13</v>
      </c>
      <c r="M222" s="76" t="s">
        <v>14</v>
      </c>
      <c r="N222" s="75"/>
      <c r="O222" s="76" t="s">
        <v>137</v>
      </c>
      <c r="P222" s="76" t="s">
        <v>138</v>
      </c>
      <c r="Q222" s="75"/>
      <c r="R222" s="76" t="s">
        <v>140</v>
      </c>
      <c r="S222" s="76" t="s">
        <v>141</v>
      </c>
      <c r="U222" t="s">
        <v>426</v>
      </c>
      <c r="V222" s="75" t="s">
        <v>137</v>
      </c>
      <c r="W222" s="75" t="s">
        <v>13</v>
      </c>
      <c r="X222" s="75" t="s">
        <v>138</v>
      </c>
      <c r="Y222" s="75" t="s">
        <v>11</v>
      </c>
      <c r="Z222" s="75" t="s">
        <v>9</v>
      </c>
      <c r="AA222" s="75" t="s">
        <v>14</v>
      </c>
      <c r="AB222" s="75" t="s">
        <v>141</v>
      </c>
      <c r="AC222" s="82" t="s">
        <v>140</v>
      </c>
      <c r="AE222" t="s">
        <v>426</v>
      </c>
      <c r="AF222" t="str">
        <f>VLOOKUP(V222,Poulefase!$BD$76:$BE$87,2,FALSE)</f>
        <v>-</v>
      </c>
      <c r="AG222" t="str">
        <f>VLOOKUP(W222,Poulefase!$BD$76:$BE$87,2,FALSE)</f>
        <v>-</v>
      </c>
      <c r="AH222" t="str">
        <f>VLOOKUP(X222,Poulefase!$BD$76:$BE$87,2,FALSE)</f>
        <v>-</v>
      </c>
      <c r="AI222" t="str">
        <f>VLOOKUP(Y222,Poulefase!$BD$76:$BE$87,2,FALSE)</f>
        <v>-</v>
      </c>
      <c r="AJ222" t="str">
        <f>VLOOKUP(Z222,Poulefase!$BD$76:$BE$87,2,FALSE)</f>
        <v>-</v>
      </c>
      <c r="AK222" t="str">
        <f>VLOOKUP(AA222,Poulefase!$BD$76:$BE$87,2,FALSE)</f>
        <v>-</v>
      </c>
      <c r="AL222" t="str">
        <f>VLOOKUP(AB222,Poulefase!$BD$76:$BE$87,2,FALSE)</f>
        <v>-</v>
      </c>
      <c r="AM222" t="str">
        <f>VLOOKUP(AC222,Poulefase!$BD$76:$BE$87,2,FALSE)</f>
        <v>-</v>
      </c>
    </row>
    <row r="223" spans="7:39" ht="16.2" thickBot="1">
      <c r="G223" s="81">
        <v>218</v>
      </c>
      <c r="H223" s="76" t="s">
        <v>9</v>
      </c>
      <c r="I223" s="75"/>
      <c r="J223" s="76" t="s">
        <v>11</v>
      </c>
      <c r="K223" s="75"/>
      <c r="L223" s="76" t="s">
        <v>13</v>
      </c>
      <c r="M223" s="76" t="s">
        <v>14</v>
      </c>
      <c r="N223" s="75"/>
      <c r="O223" s="76" t="s">
        <v>137</v>
      </c>
      <c r="P223" s="76" t="s">
        <v>138</v>
      </c>
      <c r="Q223" s="76" t="s">
        <v>139</v>
      </c>
      <c r="R223" s="75"/>
      <c r="S223" s="76" t="s">
        <v>141</v>
      </c>
      <c r="U223" t="s">
        <v>427</v>
      </c>
      <c r="V223" s="75" t="s">
        <v>137</v>
      </c>
      <c r="W223" s="75" t="s">
        <v>139</v>
      </c>
      <c r="X223" s="75" t="s">
        <v>13</v>
      </c>
      <c r="Y223" s="75" t="s">
        <v>11</v>
      </c>
      <c r="Z223" s="75" t="s">
        <v>9</v>
      </c>
      <c r="AA223" s="75" t="s">
        <v>14</v>
      </c>
      <c r="AB223" s="75" t="s">
        <v>141</v>
      </c>
      <c r="AC223" s="82" t="s">
        <v>138</v>
      </c>
      <c r="AE223" t="s">
        <v>427</v>
      </c>
      <c r="AF223" t="str">
        <f>VLOOKUP(V223,Poulefase!$BD$76:$BE$87,2,FALSE)</f>
        <v>-</v>
      </c>
      <c r="AG223" t="str">
        <f>VLOOKUP(W223,Poulefase!$BD$76:$BE$87,2,FALSE)</f>
        <v>-</v>
      </c>
      <c r="AH223" t="str">
        <f>VLOOKUP(X223,Poulefase!$BD$76:$BE$87,2,FALSE)</f>
        <v>-</v>
      </c>
      <c r="AI223" t="str">
        <f>VLOOKUP(Y223,Poulefase!$BD$76:$BE$87,2,FALSE)</f>
        <v>-</v>
      </c>
      <c r="AJ223" t="str">
        <f>VLOOKUP(Z223,Poulefase!$BD$76:$BE$87,2,FALSE)</f>
        <v>-</v>
      </c>
      <c r="AK223" t="str">
        <f>VLOOKUP(AA223,Poulefase!$BD$76:$BE$87,2,FALSE)</f>
        <v>-</v>
      </c>
      <c r="AL223" t="str">
        <f>VLOOKUP(AB223,Poulefase!$BD$76:$BE$87,2,FALSE)</f>
        <v>-</v>
      </c>
      <c r="AM223" t="str">
        <f>VLOOKUP(AC223,Poulefase!$BD$76:$BE$87,2,FALSE)</f>
        <v>-</v>
      </c>
    </row>
    <row r="224" spans="7:39" ht="16.2" thickBot="1">
      <c r="G224" s="81">
        <v>219</v>
      </c>
      <c r="H224" s="76" t="s">
        <v>9</v>
      </c>
      <c r="I224" s="75"/>
      <c r="J224" s="76" t="s">
        <v>11</v>
      </c>
      <c r="K224" s="75"/>
      <c r="L224" s="76" t="s">
        <v>13</v>
      </c>
      <c r="M224" s="76" t="s">
        <v>14</v>
      </c>
      <c r="N224" s="75"/>
      <c r="O224" s="76" t="s">
        <v>137</v>
      </c>
      <c r="P224" s="76" t="s">
        <v>138</v>
      </c>
      <c r="Q224" s="76" t="s">
        <v>139</v>
      </c>
      <c r="R224" s="76" t="s">
        <v>140</v>
      </c>
      <c r="S224" s="75"/>
      <c r="U224" t="s">
        <v>428</v>
      </c>
      <c r="V224" s="75" t="s">
        <v>137</v>
      </c>
      <c r="W224" s="75" t="s">
        <v>139</v>
      </c>
      <c r="X224" s="75" t="s">
        <v>13</v>
      </c>
      <c r="Y224" s="75" t="s">
        <v>11</v>
      </c>
      <c r="Z224" s="75" t="s">
        <v>9</v>
      </c>
      <c r="AA224" s="75" t="s">
        <v>14</v>
      </c>
      <c r="AB224" s="75" t="s">
        <v>138</v>
      </c>
      <c r="AC224" s="82" t="s">
        <v>140</v>
      </c>
      <c r="AE224" t="s">
        <v>428</v>
      </c>
      <c r="AF224" t="str">
        <f>VLOOKUP(V224,Poulefase!$BD$76:$BE$87,2,FALSE)</f>
        <v>-</v>
      </c>
      <c r="AG224" t="str">
        <f>VLOOKUP(W224,Poulefase!$BD$76:$BE$87,2,FALSE)</f>
        <v>-</v>
      </c>
      <c r="AH224" t="str">
        <f>VLOOKUP(X224,Poulefase!$BD$76:$BE$87,2,FALSE)</f>
        <v>-</v>
      </c>
      <c r="AI224" t="str">
        <f>VLOOKUP(Y224,Poulefase!$BD$76:$BE$87,2,FALSE)</f>
        <v>-</v>
      </c>
      <c r="AJ224" t="str">
        <f>VLOOKUP(Z224,Poulefase!$BD$76:$BE$87,2,FALSE)</f>
        <v>-</v>
      </c>
      <c r="AK224" t="str">
        <f>VLOOKUP(AA224,Poulefase!$BD$76:$BE$87,2,FALSE)</f>
        <v>-</v>
      </c>
      <c r="AL224" t="str">
        <f>VLOOKUP(AB224,Poulefase!$BD$76:$BE$87,2,FALSE)</f>
        <v>-</v>
      </c>
      <c r="AM224" t="str">
        <f>VLOOKUP(AC224,Poulefase!$BD$76:$BE$87,2,FALSE)</f>
        <v>-</v>
      </c>
    </row>
    <row r="225" spans="7:39" ht="16.2" thickBot="1">
      <c r="G225" s="81">
        <v>220</v>
      </c>
      <c r="H225" s="76" t="s">
        <v>9</v>
      </c>
      <c r="I225" s="75"/>
      <c r="J225" s="76" t="s">
        <v>11</v>
      </c>
      <c r="K225" s="75"/>
      <c r="L225" s="76" t="s">
        <v>13</v>
      </c>
      <c r="M225" s="76" t="s">
        <v>14</v>
      </c>
      <c r="N225" s="76" t="s">
        <v>136</v>
      </c>
      <c r="O225" s="75"/>
      <c r="P225" s="75"/>
      <c r="Q225" s="76" t="s">
        <v>139</v>
      </c>
      <c r="R225" s="76" t="s">
        <v>140</v>
      </c>
      <c r="S225" s="76" t="s">
        <v>141</v>
      </c>
      <c r="U225" t="s">
        <v>429</v>
      </c>
      <c r="V225" s="75" t="s">
        <v>13</v>
      </c>
      <c r="W225" s="75" t="s">
        <v>136</v>
      </c>
      <c r="X225" s="75" t="s">
        <v>139</v>
      </c>
      <c r="Y225" s="75" t="s">
        <v>11</v>
      </c>
      <c r="Z225" s="75" t="s">
        <v>9</v>
      </c>
      <c r="AA225" s="75" t="s">
        <v>14</v>
      </c>
      <c r="AB225" s="75" t="s">
        <v>141</v>
      </c>
      <c r="AC225" s="82" t="s">
        <v>140</v>
      </c>
      <c r="AE225" t="s">
        <v>429</v>
      </c>
      <c r="AF225" t="str">
        <f>VLOOKUP(V225,Poulefase!$BD$76:$BE$87,2,FALSE)</f>
        <v>-</v>
      </c>
      <c r="AG225" t="str">
        <f>VLOOKUP(W225,Poulefase!$BD$76:$BE$87,2,FALSE)</f>
        <v>-</v>
      </c>
      <c r="AH225" t="str">
        <f>VLOOKUP(X225,Poulefase!$BD$76:$BE$87,2,FALSE)</f>
        <v>-</v>
      </c>
      <c r="AI225" t="str">
        <f>VLOOKUP(Y225,Poulefase!$BD$76:$BE$87,2,FALSE)</f>
        <v>-</v>
      </c>
      <c r="AJ225" t="str">
        <f>VLOOKUP(Z225,Poulefase!$BD$76:$BE$87,2,FALSE)</f>
        <v>-</v>
      </c>
      <c r="AK225" t="str">
        <f>VLOOKUP(AA225,Poulefase!$BD$76:$BE$87,2,FALSE)</f>
        <v>-</v>
      </c>
      <c r="AL225" t="str">
        <f>VLOOKUP(AB225,Poulefase!$BD$76:$BE$87,2,FALSE)</f>
        <v>-</v>
      </c>
      <c r="AM225" t="str">
        <f>VLOOKUP(AC225,Poulefase!$BD$76:$BE$87,2,FALSE)</f>
        <v>-</v>
      </c>
    </row>
    <row r="226" spans="7:39" ht="16.2" thickBot="1">
      <c r="G226" s="81">
        <v>221</v>
      </c>
      <c r="H226" s="76" t="s">
        <v>9</v>
      </c>
      <c r="I226" s="75"/>
      <c r="J226" s="76" t="s">
        <v>11</v>
      </c>
      <c r="K226" s="75"/>
      <c r="L226" s="76" t="s">
        <v>13</v>
      </c>
      <c r="M226" s="76" t="s">
        <v>14</v>
      </c>
      <c r="N226" s="76" t="s">
        <v>136</v>
      </c>
      <c r="O226" s="75"/>
      <c r="P226" s="76" t="s">
        <v>138</v>
      </c>
      <c r="Q226" s="75"/>
      <c r="R226" s="76" t="s">
        <v>140</v>
      </c>
      <c r="S226" s="76" t="s">
        <v>141</v>
      </c>
      <c r="U226" t="s">
        <v>430</v>
      </c>
      <c r="V226" s="75" t="s">
        <v>13</v>
      </c>
      <c r="W226" s="75" t="s">
        <v>136</v>
      </c>
      <c r="X226" s="75" t="s">
        <v>138</v>
      </c>
      <c r="Y226" s="75" t="s">
        <v>11</v>
      </c>
      <c r="Z226" s="75" t="s">
        <v>9</v>
      </c>
      <c r="AA226" s="75" t="s">
        <v>14</v>
      </c>
      <c r="AB226" s="75" t="s">
        <v>141</v>
      </c>
      <c r="AC226" s="82" t="s">
        <v>140</v>
      </c>
      <c r="AE226" t="s">
        <v>430</v>
      </c>
      <c r="AF226" t="str">
        <f>VLOOKUP(V226,Poulefase!$BD$76:$BE$87,2,FALSE)</f>
        <v>-</v>
      </c>
      <c r="AG226" t="str">
        <f>VLOOKUP(W226,Poulefase!$BD$76:$BE$87,2,FALSE)</f>
        <v>-</v>
      </c>
      <c r="AH226" t="str">
        <f>VLOOKUP(X226,Poulefase!$BD$76:$BE$87,2,FALSE)</f>
        <v>-</v>
      </c>
      <c r="AI226" t="str">
        <f>VLOOKUP(Y226,Poulefase!$BD$76:$BE$87,2,FALSE)</f>
        <v>-</v>
      </c>
      <c r="AJ226" t="str">
        <f>VLOOKUP(Z226,Poulefase!$BD$76:$BE$87,2,FALSE)</f>
        <v>-</v>
      </c>
      <c r="AK226" t="str">
        <f>VLOOKUP(AA226,Poulefase!$BD$76:$BE$87,2,FALSE)</f>
        <v>-</v>
      </c>
      <c r="AL226" t="str">
        <f>VLOOKUP(AB226,Poulefase!$BD$76:$BE$87,2,FALSE)</f>
        <v>-</v>
      </c>
      <c r="AM226" t="str">
        <f>VLOOKUP(AC226,Poulefase!$BD$76:$BE$87,2,FALSE)</f>
        <v>-</v>
      </c>
    </row>
    <row r="227" spans="7:39" ht="16.2" thickBot="1">
      <c r="G227" s="81">
        <v>222</v>
      </c>
      <c r="H227" s="76" t="s">
        <v>9</v>
      </c>
      <c r="I227" s="75"/>
      <c r="J227" s="76" t="s">
        <v>11</v>
      </c>
      <c r="K227" s="75"/>
      <c r="L227" s="76" t="s">
        <v>13</v>
      </c>
      <c r="M227" s="76" t="s">
        <v>14</v>
      </c>
      <c r="N227" s="76" t="s">
        <v>136</v>
      </c>
      <c r="O227" s="75"/>
      <c r="P227" s="76" t="s">
        <v>138</v>
      </c>
      <c r="Q227" s="76" t="s">
        <v>139</v>
      </c>
      <c r="R227" s="75"/>
      <c r="S227" s="76" t="s">
        <v>141</v>
      </c>
      <c r="U227" t="s">
        <v>431</v>
      </c>
      <c r="V227" s="75" t="s">
        <v>13</v>
      </c>
      <c r="W227" s="75" t="s">
        <v>136</v>
      </c>
      <c r="X227" s="75" t="s">
        <v>139</v>
      </c>
      <c r="Y227" s="75" t="s">
        <v>11</v>
      </c>
      <c r="Z227" s="75" t="s">
        <v>9</v>
      </c>
      <c r="AA227" s="75" t="s">
        <v>14</v>
      </c>
      <c r="AB227" s="75" t="s">
        <v>141</v>
      </c>
      <c r="AC227" s="82" t="s">
        <v>138</v>
      </c>
      <c r="AE227" t="s">
        <v>431</v>
      </c>
      <c r="AF227" t="str">
        <f>VLOOKUP(V227,Poulefase!$BD$76:$BE$87,2,FALSE)</f>
        <v>-</v>
      </c>
      <c r="AG227" t="str">
        <f>VLOOKUP(W227,Poulefase!$BD$76:$BE$87,2,FALSE)</f>
        <v>-</v>
      </c>
      <c r="AH227" t="str">
        <f>VLOOKUP(X227,Poulefase!$BD$76:$BE$87,2,FALSE)</f>
        <v>-</v>
      </c>
      <c r="AI227" t="str">
        <f>VLOOKUP(Y227,Poulefase!$BD$76:$BE$87,2,FALSE)</f>
        <v>-</v>
      </c>
      <c r="AJ227" t="str">
        <f>VLOOKUP(Z227,Poulefase!$BD$76:$BE$87,2,FALSE)</f>
        <v>-</v>
      </c>
      <c r="AK227" t="str">
        <f>VLOOKUP(AA227,Poulefase!$BD$76:$BE$87,2,FALSE)</f>
        <v>-</v>
      </c>
      <c r="AL227" t="str">
        <f>VLOOKUP(AB227,Poulefase!$BD$76:$BE$87,2,FALSE)</f>
        <v>-</v>
      </c>
      <c r="AM227" t="str">
        <f>VLOOKUP(AC227,Poulefase!$BD$76:$BE$87,2,FALSE)</f>
        <v>-</v>
      </c>
    </row>
    <row r="228" spans="7:39" ht="16.2" thickBot="1">
      <c r="G228" s="81">
        <v>223</v>
      </c>
      <c r="H228" s="76" t="s">
        <v>9</v>
      </c>
      <c r="I228" s="75"/>
      <c r="J228" s="76" t="s">
        <v>11</v>
      </c>
      <c r="K228" s="75"/>
      <c r="L228" s="76" t="s">
        <v>13</v>
      </c>
      <c r="M228" s="76" t="s">
        <v>14</v>
      </c>
      <c r="N228" s="76" t="s">
        <v>136</v>
      </c>
      <c r="O228" s="75"/>
      <c r="P228" s="76" t="s">
        <v>138</v>
      </c>
      <c r="Q228" s="76" t="s">
        <v>139</v>
      </c>
      <c r="R228" s="76" t="s">
        <v>140</v>
      </c>
      <c r="S228" s="75"/>
      <c r="U228" t="s">
        <v>432</v>
      </c>
      <c r="V228" s="75" t="s">
        <v>13</v>
      </c>
      <c r="W228" s="75" t="s">
        <v>136</v>
      </c>
      <c r="X228" s="75" t="s">
        <v>139</v>
      </c>
      <c r="Y228" s="75" t="s">
        <v>11</v>
      </c>
      <c r="Z228" s="75" t="s">
        <v>9</v>
      </c>
      <c r="AA228" s="75" t="s">
        <v>14</v>
      </c>
      <c r="AB228" s="75" t="s">
        <v>138</v>
      </c>
      <c r="AC228" s="82" t="s">
        <v>140</v>
      </c>
      <c r="AE228" t="s">
        <v>432</v>
      </c>
      <c r="AF228" t="str">
        <f>VLOOKUP(V228,Poulefase!$BD$76:$BE$87,2,FALSE)</f>
        <v>-</v>
      </c>
      <c r="AG228" t="str">
        <f>VLOOKUP(W228,Poulefase!$BD$76:$BE$87,2,FALSE)</f>
        <v>-</v>
      </c>
      <c r="AH228" t="str">
        <f>VLOOKUP(X228,Poulefase!$BD$76:$BE$87,2,FALSE)</f>
        <v>-</v>
      </c>
      <c r="AI228" t="str">
        <f>VLOOKUP(Y228,Poulefase!$BD$76:$BE$87,2,FALSE)</f>
        <v>-</v>
      </c>
      <c r="AJ228" t="str">
        <f>VLOOKUP(Z228,Poulefase!$BD$76:$BE$87,2,FALSE)</f>
        <v>-</v>
      </c>
      <c r="AK228" t="str">
        <f>VLOOKUP(AA228,Poulefase!$BD$76:$BE$87,2,FALSE)</f>
        <v>-</v>
      </c>
      <c r="AL228" t="str">
        <f>VLOOKUP(AB228,Poulefase!$BD$76:$BE$87,2,FALSE)</f>
        <v>-</v>
      </c>
      <c r="AM228" t="str">
        <f>VLOOKUP(AC228,Poulefase!$BD$76:$BE$87,2,FALSE)</f>
        <v>-</v>
      </c>
    </row>
    <row r="229" spans="7:39" ht="16.2" thickBot="1">
      <c r="G229" s="81">
        <v>224</v>
      </c>
      <c r="H229" s="76" t="s">
        <v>9</v>
      </c>
      <c r="I229" s="75"/>
      <c r="J229" s="76" t="s">
        <v>11</v>
      </c>
      <c r="K229" s="75"/>
      <c r="L229" s="76" t="s">
        <v>13</v>
      </c>
      <c r="M229" s="76" t="s">
        <v>14</v>
      </c>
      <c r="N229" s="76" t="s">
        <v>136</v>
      </c>
      <c r="O229" s="76" t="s">
        <v>137</v>
      </c>
      <c r="P229" s="75"/>
      <c r="Q229" s="75"/>
      <c r="R229" s="76" t="s">
        <v>140</v>
      </c>
      <c r="S229" s="76" t="s">
        <v>141</v>
      </c>
      <c r="U229" t="s">
        <v>433</v>
      </c>
      <c r="V229" s="75" t="s">
        <v>137</v>
      </c>
      <c r="W229" s="75" t="s">
        <v>136</v>
      </c>
      <c r="X229" s="75" t="s">
        <v>13</v>
      </c>
      <c r="Y229" s="75" t="s">
        <v>11</v>
      </c>
      <c r="Z229" s="75" t="s">
        <v>9</v>
      </c>
      <c r="AA229" s="75" t="s">
        <v>14</v>
      </c>
      <c r="AB229" s="75" t="s">
        <v>141</v>
      </c>
      <c r="AC229" s="82" t="s">
        <v>140</v>
      </c>
      <c r="AE229" t="s">
        <v>433</v>
      </c>
      <c r="AF229" t="str">
        <f>VLOOKUP(V229,Poulefase!$BD$76:$BE$87,2,FALSE)</f>
        <v>-</v>
      </c>
      <c r="AG229" t="str">
        <f>VLOOKUP(W229,Poulefase!$BD$76:$BE$87,2,FALSE)</f>
        <v>-</v>
      </c>
      <c r="AH229" t="str">
        <f>VLOOKUP(X229,Poulefase!$BD$76:$BE$87,2,FALSE)</f>
        <v>-</v>
      </c>
      <c r="AI229" t="str">
        <f>VLOOKUP(Y229,Poulefase!$BD$76:$BE$87,2,FALSE)</f>
        <v>-</v>
      </c>
      <c r="AJ229" t="str">
        <f>VLOOKUP(Z229,Poulefase!$BD$76:$BE$87,2,FALSE)</f>
        <v>-</v>
      </c>
      <c r="AK229" t="str">
        <f>VLOOKUP(AA229,Poulefase!$BD$76:$BE$87,2,FALSE)</f>
        <v>-</v>
      </c>
      <c r="AL229" t="str">
        <f>VLOOKUP(AB229,Poulefase!$BD$76:$BE$87,2,FALSE)</f>
        <v>-</v>
      </c>
      <c r="AM229" t="str">
        <f>VLOOKUP(AC229,Poulefase!$BD$76:$BE$87,2,FALSE)</f>
        <v>-</v>
      </c>
    </row>
    <row r="230" spans="7:39" ht="16.2" thickBot="1">
      <c r="G230" s="81">
        <v>225</v>
      </c>
      <c r="H230" s="76" t="s">
        <v>9</v>
      </c>
      <c r="I230" s="75"/>
      <c r="J230" s="76" t="s">
        <v>11</v>
      </c>
      <c r="K230" s="75"/>
      <c r="L230" s="76" t="s">
        <v>13</v>
      </c>
      <c r="M230" s="76" t="s">
        <v>14</v>
      </c>
      <c r="N230" s="76" t="s">
        <v>136</v>
      </c>
      <c r="O230" s="76" t="s">
        <v>137</v>
      </c>
      <c r="P230" s="75"/>
      <c r="Q230" s="76" t="s">
        <v>139</v>
      </c>
      <c r="R230" s="75"/>
      <c r="S230" s="76" t="s">
        <v>141</v>
      </c>
      <c r="U230" t="s">
        <v>434</v>
      </c>
      <c r="V230" s="75" t="s">
        <v>137</v>
      </c>
      <c r="W230" s="75" t="s">
        <v>136</v>
      </c>
      <c r="X230" s="75" t="s">
        <v>139</v>
      </c>
      <c r="Y230" s="75" t="s">
        <v>11</v>
      </c>
      <c r="Z230" s="75" t="s">
        <v>9</v>
      </c>
      <c r="AA230" s="75" t="s">
        <v>14</v>
      </c>
      <c r="AB230" s="75" t="s">
        <v>141</v>
      </c>
      <c r="AC230" s="82" t="s">
        <v>13</v>
      </c>
      <c r="AE230" t="s">
        <v>434</v>
      </c>
      <c r="AF230" t="str">
        <f>VLOOKUP(V230,Poulefase!$BD$76:$BE$87,2,FALSE)</f>
        <v>-</v>
      </c>
      <c r="AG230" t="str">
        <f>VLOOKUP(W230,Poulefase!$BD$76:$BE$87,2,FALSE)</f>
        <v>-</v>
      </c>
      <c r="AH230" t="str">
        <f>VLOOKUP(X230,Poulefase!$BD$76:$BE$87,2,FALSE)</f>
        <v>-</v>
      </c>
      <c r="AI230" t="str">
        <f>VLOOKUP(Y230,Poulefase!$BD$76:$BE$87,2,FALSE)</f>
        <v>-</v>
      </c>
      <c r="AJ230" t="str">
        <f>VLOOKUP(Z230,Poulefase!$BD$76:$BE$87,2,FALSE)</f>
        <v>-</v>
      </c>
      <c r="AK230" t="str">
        <f>VLOOKUP(AA230,Poulefase!$BD$76:$BE$87,2,FALSE)</f>
        <v>-</v>
      </c>
      <c r="AL230" t="str">
        <f>VLOOKUP(AB230,Poulefase!$BD$76:$BE$87,2,FALSE)</f>
        <v>-</v>
      </c>
      <c r="AM230" t="str">
        <f>VLOOKUP(AC230,Poulefase!$BD$76:$BE$87,2,FALSE)</f>
        <v>-</v>
      </c>
    </row>
    <row r="231" spans="7:39" ht="16.2" thickBot="1">
      <c r="G231" s="81">
        <v>226</v>
      </c>
      <c r="H231" s="76" t="s">
        <v>9</v>
      </c>
      <c r="I231" s="75"/>
      <c r="J231" s="76" t="s">
        <v>11</v>
      </c>
      <c r="K231" s="75"/>
      <c r="L231" s="76" t="s">
        <v>13</v>
      </c>
      <c r="M231" s="76" t="s">
        <v>14</v>
      </c>
      <c r="N231" s="76" t="s">
        <v>136</v>
      </c>
      <c r="O231" s="76" t="s">
        <v>137</v>
      </c>
      <c r="P231" s="75"/>
      <c r="Q231" s="76" t="s">
        <v>139</v>
      </c>
      <c r="R231" s="76" t="s">
        <v>140</v>
      </c>
      <c r="S231" s="75"/>
      <c r="U231" t="s">
        <v>435</v>
      </c>
      <c r="V231" s="75" t="s">
        <v>137</v>
      </c>
      <c r="W231" s="75" t="s">
        <v>136</v>
      </c>
      <c r="X231" s="75" t="s">
        <v>139</v>
      </c>
      <c r="Y231" s="75" t="s">
        <v>11</v>
      </c>
      <c r="Z231" s="75" t="s">
        <v>9</v>
      </c>
      <c r="AA231" s="75" t="s">
        <v>14</v>
      </c>
      <c r="AB231" s="75" t="s">
        <v>13</v>
      </c>
      <c r="AC231" s="82" t="s">
        <v>140</v>
      </c>
      <c r="AE231" t="s">
        <v>435</v>
      </c>
      <c r="AF231" t="str">
        <f>VLOOKUP(V231,Poulefase!$BD$76:$BE$87,2,FALSE)</f>
        <v>-</v>
      </c>
      <c r="AG231" t="str">
        <f>VLOOKUP(W231,Poulefase!$BD$76:$BE$87,2,FALSE)</f>
        <v>-</v>
      </c>
      <c r="AH231" t="str">
        <f>VLOOKUP(X231,Poulefase!$BD$76:$BE$87,2,FALSE)</f>
        <v>-</v>
      </c>
      <c r="AI231" t="str">
        <f>VLOOKUP(Y231,Poulefase!$BD$76:$BE$87,2,FALSE)</f>
        <v>-</v>
      </c>
      <c r="AJ231" t="str">
        <f>VLOOKUP(Z231,Poulefase!$BD$76:$BE$87,2,FALSE)</f>
        <v>-</v>
      </c>
      <c r="AK231" t="str">
        <f>VLOOKUP(AA231,Poulefase!$BD$76:$BE$87,2,FALSE)</f>
        <v>-</v>
      </c>
      <c r="AL231" t="str">
        <f>VLOOKUP(AB231,Poulefase!$BD$76:$BE$87,2,FALSE)</f>
        <v>-</v>
      </c>
      <c r="AM231" t="str">
        <f>VLOOKUP(AC231,Poulefase!$BD$76:$BE$87,2,FALSE)</f>
        <v>-</v>
      </c>
    </row>
    <row r="232" spans="7:39" ht="16.2" thickBot="1">
      <c r="G232" s="81">
        <v>227</v>
      </c>
      <c r="H232" s="76" t="s">
        <v>9</v>
      </c>
      <c r="I232" s="75"/>
      <c r="J232" s="76" t="s">
        <v>11</v>
      </c>
      <c r="K232" s="75"/>
      <c r="L232" s="76" t="s">
        <v>13</v>
      </c>
      <c r="M232" s="76" t="s">
        <v>14</v>
      </c>
      <c r="N232" s="76" t="s">
        <v>136</v>
      </c>
      <c r="O232" s="76" t="s">
        <v>137</v>
      </c>
      <c r="P232" s="76" t="s">
        <v>138</v>
      </c>
      <c r="Q232" s="75"/>
      <c r="R232" s="75"/>
      <c r="S232" s="76" t="s">
        <v>141</v>
      </c>
      <c r="U232" t="s">
        <v>436</v>
      </c>
      <c r="V232" s="75" t="s">
        <v>137</v>
      </c>
      <c r="W232" s="75" t="s">
        <v>136</v>
      </c>
      <c r="X232" s="75" t="s">
        <v>13</v>
      </c>
      <c r="Y232" s="75" t="s">
        <v>11</v>
      </c>
      <c r="Z232" s="75" t="s">
        <v>9</v>
      </c>
      <c r="AA232" s="75" t="s">
        <v>14</v>
      </c>
      <c r="AB232" s="75" t="s">
        <v>141</v>
      </c>
      <c r="AC232" s="82" t="s">
        <v>138</v>
      </c>
      <c r="AE232" t="s">
        <v>436</v>
      </c>
      <c r="AF232" t="str">
        <f>VLOOKUP(V232,Poulefase!$BD$76:$BE$87,2,FALSE)</f>
        <v>-</v>
      </c>
      <c r="AG232" t="str">
        <f>VLOOKUP(W232,Poulefase!$BD$76:$BE$87,2,FALSE)</f>
        <v>-</v>
      </c>
      <c r="AH232" t="str">
        <f>VLOOKUP(X232,Poulefase!$BD$76:$BE$87,2,FALSE)</f>
        <v>-</v>
      </c>
      <c r="AI232" t="str">
        <f>VLOOKUP(Y232,Poulefase!$BD$76:$BE$87,2,FALSE)</f>
        <v>-</v>
      </c>
      <c r="AJ232" t="str">
        <f>VLOOKUP(Z232,Poulefase!$BD$76:$BE$87,2,FALSE)</f>
        <v>-</v>
      </c>
      <c r="AK232" t="str">
        <f>VLOOKUP(AA232,Poulefase!$BD$76:$BE$87,2,FALSE)</f>
        <v>-</v>
      </c>
      <c r="AL232" t="str">
        <f>VLOOKUP(AB232,Poulefase!$BD$76:$BE$87,2,FALSE)</f>
        <v>-</v>
      </c>
      <c r="AM232" t="str">
        <f>VLOOKUP(AC232,Poulefase!$BD$76:$BE$87,2,FALSE)</f>
        <v>-</v>
      </c>
    </row>
    <row r="233" spans="7:39" ht="16.2" thickBot="1">
      <c r="G233" s="81">
        <v>228</v>
      </c>
      <c r="H233" s="76" t="s">
        <v>9</v>
      </c>
      <c r="I233" s="75"/>
      <c r="J233" s="76" t="s">
        <v>11</v>
      </c>
      <c r="K233" s="75"/>
      <c r="L233" s="76" t="s">
        <v>13</v>
      </c>
      <c r="M233" s="76" t="s">
        <v>14</v>
      </c>
      <c r="N233" s="76" t="s">
        <v>136</v>
      </c>
      <c r="O233" s="76" t="s">
        <v>137</v>
      </c>
      <c r="P233" s="76" t="s">
        <v>138</v>
      </c>
      <c r="Q233" s="75"/>
      <c r="R233" s="76" t="s">
        <v>140</v>
      </c>
      <c r="S233" s="75"/>
      <c r="U233" t="s">
        <v>437</v>
      </c>
      <c r="V233" s="75" t="s">
        <v>137</v>
      </c>
      <c r="W233" s="75" t="s">
        <v>136</v>
      </c>
      <c r="X233" s="75" t="s">
        <v>13</v>
      </c>
      <c r="Y233" s="75" t="s">
        <v>11</v>
      </c>
      <c r="Z233" s="75" t="s">
        <v>9</v>
      </c>
      <c r="AA233" s="75" t="s">
        <v>14</v>
      </c>
      <c r="AB233" s="75" t="s">
        <v>138</v>
      </c>
      <c r="AC233" s="82" t="s">
        <v>140</v>
      </c>
      <c r="AE233" t="s">
        <v>437</v>
      </c>
      <c r="AF233" t="str">
        <f>VLOOKUP(V233,Poulefase!$BD$76:$BE$87,2,FALSE)</f>
        <v>-</v>
      </c>
      <c r="AG233" t="str">
        <f>VLOOKUP(W233,Poulefase!$BD$76:$BE$87,2,FALSE)</f>
        <v>-</v>
      </c>
      <c r="AH233" t="str">
        <f>VLOOKUP(X233,Poulefase!$BD$76:$BE$87,2,FALSE)</f>
        <v>-</v>
      </c>
      <c r="AI233" t="str">
        <f>VLOOKUP(Y233,Poulefase!$BD$76:$BE$87,2,FALSE)</f>
        <v>-</v>
      </c>
      <c r="AJ233" t="str">
        <f>VLOOKUP(Z233,Poulefase!$BD$76:$BE$87,2,FALSE)</f>
        <v>-</v>
      </c>
      <c r="AK233" t="str">
        <f>VLOOKUP(AA233,Poulefase!$BD$76:$BE$87,2,FALSE)</f>
        <v>-</v>
      </c>
      <c r="AL233" t="str">
        <f>VLOOKUP(AB233,Poulefase!$BD$76:$BE$87,2,FALSE)</f>
        <v>-</v>
      </c>
      <c r="AM233" t="str">
        <f>VLOOKUP(AC233,Poulefase!$BD$76:$BE$87,2,FALSE)</f>
        <v>-</v>
      </c>
    </row>
    <row r="234" spans="7:39" ht="16.2" thickBot="1">
      <c r="G234" s="81">
        <v>229</v>
      </c>
      <c r="H234" s="76" t="s">
        <v>9</v>
      </c>
      <c r="I234" s="75"/>
      <c r="J234" s="76" t="s">
        <v>11</v>
      </c>
      <c r="K234" s="75"/>
      <c r="L234" s="76" t="s">
        <v>13</v>
      </c>
      <c r="M234" s="76" t="s">
        <v>14</v>
      </c>
      <c r="N234" s="76" t="s">
        <v>136</v>
      </c>
      <c r="O234" s="76" t="s">
        <v>137</v>
      </c>
      <c r="P234" s="76" t="s">
        <v>138</v>
      </c>
      <c r="Q234" s="76" t="s">
        <v>139</v>
      </c>
      <c r="R234" s="75"/>
      <c r="S234" s="75"/>
      <c r="U234" t="s">
        <v>438</v>
      </c>
      <c r="V234" s="75" t="s">
        <v>137</v>
      </c>
      <c r="W234" s="75" t="s">
        <v>136</v>
      </c>
      <c r="X234" s="75" t="s">
        <v>139</v>
      </c>
      <c r="Y234" s="75" t="s">
        <v>11</v>
      </c>
      <c r="Z234" s="75" t="s">
        <v>9</v>
      </c>
      <c r="AA234" s="75" t="s">
        <v>14</v>
      </c>
      <c r="AB234" s="75" t="s">
        <v>13</v>
      </c>
      <c r="AC234" s="82" t="s">
        <v>138</v>
      </c>
      <c r="AE234" t="s">
        <v>438</v>
      </c>
      <c r="AF234" t="str">
        <f>VLOOKUP(V234,Poulefase!$BD$76:$BE$87,2,FALSE)</f>
        <v>-</v>
      </c>
      <c r="AG234" t="str">
        <f>VLOOKUP(W234,Poulefase!$BD$76:$BE$87,2,FALSE)</f>
        <v>-</v>
      </c>
      <c r="AH234" t="str">
        <f>VLOOKUP(X234,Poulefase!$BD$76:$BE$87,2,FALSE)</f>
        <v>-</v>
      </c>
      <c r="AI234" t="str">
        <f>VLOOKUP(Y234,Poulefase!$BD$76:$BE$87,2,FALSE)</f>
        <v>-</v>
      </c>
      <c r="AJ234" t="str">
        <f>VLOOKUP(Z234,Poulefase!$BD$76:$BE$87,2,FALSE)</f>
        <v>-</v>
      </c>
      <c r="AK234" t="str">
        <f>VLOOKUP(AA234,Poulefase!$BD$76:$BE$87,2,FALSE)</f>
        <v>-</v>
      </c>
      <c r="AL234" t="str">
        <f>VLOOKUP(AB234,Poulefase!$BD$76:$BE$87,2,FALSE)</f>
        <v>-</v>
      </c>
      <c r="AM234" t="str">
        <f>VLOOKUP(AC234,Poulefase!$BD$76:$BE$87,2,FALSE)</f>
        <v>-</v>
      </c>
    </row>
    <row r="235" spans="7:39" ht="16.2" thickBot="1">
      <c r="G235" s="81">
        <v>230</v>
      </c>
      <c r="H235" s="76" t="s">
        <v>9</v>
      </c>
      <c r="I235" s="75"/>
      <c r="J235" s="76" t="s">
        <v>11</v>
      </c>
      <c r="K235" s="76" t="s">
        <v>12</v>
      </c>
      <c r="L235" s="75"/>
      <c r="M235" s="75"/>
      <c r="N235" s="75"/>
      <c r="O235" s="76" t="s">
        <v>137</v>
      </c>
      <c r="P235" s="76" t="s">
        <v>138</v>
      </c>
      <c r="Q235" s="76" t="s">
        <v>139</v>
      </c>
      <c r="R235" s="76" t="s">
        <v>140</v>
      </c>
      <c r="S235" s="76" t="s">
        <v>141</v>
      </c>
      <c r="U235" t="s">
        <v>439</v>
      </c>
      <c r="V235" s="75" t="s">
        <v>137</v>
      </c>
      <c r="W235" s="75" t="s">
        <v>139</v>
      </c>
      <c r="X235" s="75" t="s">
        <v>138</v>
      </c>
      <c r="Y235" s="75" t="s">
        <v>11</v>
      </c>
      <c r="Z235" s="75" t="s">
        <v>9</v>
      </c>
      <c r="AA235" s="75" t="s">
        <v>12</v>
      </c>
      <c r="AB235" s="75" t="s">
        <v>141</v>
      </c>
      <c r="AC235" s="82" t="s">
        <v>140</v>
      </c>
      <c r="AE235" t="s">
        <v>439</v>
      </c>
      <c r="AF235" t="str">
        <f>VLOOKUP(V235,Poulefase!$BD$76:$BE$87,2,FALSE)</f>
        <v>-</v>
      </c>
      <c r="AG235" t="str">
        <f>VLOOKUP(W235,Poulefase!$BD$76:$BE$87,2,FALSE)</f>
        <v>-</v>
      </c>
      <c r="AH235" t="str">
        <f>VLOOKUP(X235,Poulefase!$BD$76:$BE$87,2,FALSE)</f>
        <v>-</v>
      </c>
      <c r="AI235" t="str">
        <f>VLOOKUP(Y235,Poulefase!$BD$76:$BE$87,2,FALSE)</f>
        <v>-</v>
      </c>
      <c r="AJ235" t="str">
        <f>VLOOKUP(Z235,Poulefase!$BD$76:$BE$87,2,FALSE)</f>
        <v>-</v>
      </c>
      <c r="AK235" t="str">
        <f>VLOOKUP(AA235,Poulefase!$BD$76:$BE$87,2,FALSE)</f>
        <v>-</v>
      </c>
      <c r="AL235" t="str">
        <f>VLOOKUP(AB235,Poulefase!$BD$76:$BE$87,2,FALSE)</f>
        <v>-</v>
      </c>
      <c r="AM235" t="str">
        <f>VLOOKUP(AC235,Poulefase!$BD$76:$BE$87,2,FALSE)</f>
        <v>-</v>
      </c>
    </row>
    <row r="236" spans="7:39" ht="16.2" thickBot="1">
      <c r="G236" s="81">
        <v>231</v>
      </c>
      <c r="H236" s="76" t="s">
        <v>9</v>
      </c>
      <c r="I236" s="75"/>
      <c r="J236" s="76" t="s">
        <v>11</v>
      </c>
      <c r="K236" s="76" t="s">
        <v>12</v>
      </c>
      <c r="L236" s="75"/>
      <c r="M236" s="75"/>
      <c r="N236" s="76" t="s">
        <v>136</v>
      </c>
      <c r="O236" s="75"/>
      <c r="P236" s="76" t="s">
        <v>138</v>
      </c>
      <c r="Q236" s="76" t="s">
        <v>139</v>
      </c>
      <c r="R236" s="76" t="s">
        <v>140</v>
      </c>
      <c r="S236" s="76" t="s">
        <v>141</v>
      </c>
      <c r="U236" t="s">
        <v>440</v>
      </c>
      <c r="V236" s="75" t="s">
        <v>138</v>
      </c>
      <c r="W236" s="75" t="s">
        <v>136</v>
      </c>
      <c r="X236" s="75" t="s">
        <v>139</v>
      </c>
      <c r="Y236" s="75" t="s">
        <v>11</v>
      </c>
      <c r="Z236" s="75" t="s">
        <v>9</v>
      </c>
      <c r="AA236" s="75" t="s">
        <v>12</v>
      </c>
      <c r="AB236" s="75" t="s">
        <v>141</v>
      </c>
      <c r="AC236" s="82" t="s">
        <v>140</v>
      </c>
      <c r="AE236" t="s">
        <v>440</v>
      </c>
      <c r="AF236" t="str">
        <f>VLOOKUP(V236,Poulefase!$BD$76:$BE$87,2,FALSE)</f>
        <v>-</v>
      </c>
      <c r="AG236" t="str">
        <f>VLOOKUP(W236,Poulefase!$BD$76:$BE$87,2,FALSE)</f>
        <v>-</v>
      </c>
      <c r="AH236" t="str">
        <f>VLOOKUP(X236,Poulefase!$BD$76:$BE$87,2,FALSE)</f>
        <v>-</v>
      </c>
      <c r="AI236" t="str">
        <f>VLOOKUP(Y236,Poulefase!$BD$76:$BE$87,2,FALSE)</f>
        <v>-</v>
      </c>
      <c r="AJ236" t="str">
        <f>VLOOKUP(Z236,Poulefase!$BD$76:$BE$87,2,FALSE)</f>
        <v>-</v>
      </c>
      <c r="AK236" t="str">
        <f>VLOOKUP(AA236,Poulefase!$BD$76:$BE$87,2,FALSE)</f>
        <v>-</v>
      </c>
      <c r="AL236" t="str">
        <f>VLOOKUP(AB236,Poulefase!$BD$76:$BE$87,2,FALSE)</f>
        <v>-</v>
      </c>
      <c r="AM236" t="str">
        <f>VLOOKUP(AC236,Poulefase!$BD$76:$BE$87,2,FALSE)</f>
        <v>-</v>
      </c>
    </row>
    <row r="237" spans="7:39" ht="16.2" thickBot="1">
      <c r="G237" s="81">
        <v>232</v>
      </c>
      <c r="H237" s="76" t="s">
        <v>9</v>
      </c>
      <c r="I237" s="75"/>
      <c r="J237" s="76" t="s">
        <v>11</v>
      </c>
      <c r="K237" s="76" t="s">
        <v>12</v>
      </c>
      <c r="L237" s="75"/>
      <c r="M237" s="75"/>
      <c r="N237" s="76" t="s">
        <v>136</v>
      </c>
      <c r="O237" s="76" t="s">
        <v>137</v>
      </c>
      <c r="P237" s="75"/>
      <c r="Q237" s="76" t="s">
        <v>139</v>
      </c>
      <c r="R237" s="76" t="s">
        <v>140</v>
      </c>
      <c r="S237" s="76" t="s">
        <v>141</v>
      </c>
      <c r="U237" t="s">
        <v>441</v>
      </c>
      <c r="V237" s="75" t="s">
        <v>137</v>
      </c>
      <c r="W237" s="75" t="s">
        <v>136</v>
      </c>
      <c r="X237" s="75" t="s">
        <v>139</v>
      </c>
      <c r="Y237" s="75" t="s">
        <v>11</v>
      </c>
      <c r="Z237" s="75" t="s">
        <v>9</v>
      </c>
      <c r="AA237" s="75" t="s">
        <v>12</v>
      </c>
      <c r="AB237" s="75" t="s">
        <v>141</v>
      </c>
      <c r="AC237" s="82" t="s">
        <v>140</v>
      </c>
      <c r="AE237" t="s">
        <v>441</v>
      </c>
      <c r="AF237" t="str">
        <f>VLOOKUP(V237,Poulefase!$BD$76:$BE$87,2,FALSE)</f>
        <v>-</v>
      </c>
      <c r="AG237" t="str">
        <f>VLOOKUP(W237,Poulefase!$BD$76:$BE$87,2,FALSE)</f>
        <v>-</v>
      </c>
      <c r="AH237" t="str">
        <f>VLOOKUP(X237,Poulefase!$BD$76:$BE$87,2,FALSE)</f>
        <v>-</v>
      </c>
      <c r="AI237" t="str">
        <f>VLOOKUP(Y237,Poulefase!$BD$76:$BE$87,2,FALSE)</f>
        <v>-</v>
      </c>
      <c r="AJ237" t="str">
        <f>VLOOKUP(Z237,Poulefase!$BD$76:$BE$87,2,FALSE)</f>
        <v>-</v>
      </c>
      <c r="AK237" t="str">
        <f>VLOOKUP(AA237,Poulefase!$BD$76:$BE$87,2,FALSE)</f>
        <v>-</v>
      </c>
      <c r="AL237" t="str">
        <f>VLOOKUP(AB237,Poulefase!$BD$76:$BE$87,2,FALSE)</f>
        <v>-</v>
      </c>
      <c r="AM237" t="str">
        <f>VLOOKUP(AC237,Poulefase!$BD$76:$BE$87,2,FALSE)</f>
        <v>-</v>
      </c>
    </row>
    <row r="238" spans="7:39" ht="16.2" thickBot="1">
      <c r="G238" s="81">
        <v>233</v>
      </c>
      <c r="H238" s="76" t="s">
        <v>9</v>
      </c>
      <c r="I238" s="75"/>
      <c r="J238" s="76" t="s">
        <v>11</v>
      </c>
      <c r="K238" s="76" t="s">
        <v>12</v>
      </c>
      <c r="L238" s="75"/>
      <c r="M238" s="75"/>
      <c r="N238" s="76" t="s">
        <v>136</v>
      </c>
      <c r="O238" s="76" t="s">
        <v>137</v>
      </c>
      <c r="P238" s="76" t="s">
        <v>138</v>
      </c>
      <c r="Q238" s="75"/>
      <c r="R238" s="76" t="s">
        <v>140</v>
      </c>
      <c r="S238" s="76" t="s">
        <v>141</v>
      </c>
      <c r="U238" t="s">
        <v>442</v>
      </c>
      <c r="V238" s="75" t="s">
        <v>137</v>
      </c>
      <c r="W238" s="75" t="s">
        <v>136</v>
      </c>
      <c r="X238" s="75" t="s">
        <v>138</v>
      </c>
      <c r="Y238" s="75" t="s">
        <v>11</v>
      </c>
      <c r="Z238" s="75" t="s">
        <v>9</v>
      </c>
      <c r="AA238" s="75" t="s">
        <v>12</v>
      </c>
      <c r="AB238" s="75" t="s">
        <v>141</v>
      </c>
      <c r="AC238" s="82" t="s">
        <v>140</v>
      </c>
      <c r="AE238" t="s">
        <v>442</v>
      </c>
      <c r="AF238" t="str">
        <f>VLOOKUP(V238,Poulefase!$BD$76:$BE$87,2,FALSE)</f>
        <v>-</v>
      </c>
      <c r="AG238" t="str">
        <f>VLOOKUP(W238,Poulefase!$BD$76:$BE$87,2,FALSE)</f>
        <v>-</v>
      </c>
      <c r="AH238" t="str">
        <f>VLOOKUP(X238,Poulefase!$BD$76:$BE$87,2,FALSE)</f>
        <v>-</v>
      </c>
      <c r="AI238" t="str">
        <f>VLOOKUP(Y238,Poulefase!$BD$76:$BE$87,2,FALSE)</f>
        <v>-</v>
      </c>
      <c r="AJ238" t="str">
        <f>VLOOKUP(Z238,Poulefase!$BD$76:$BE$87,2,FALSE)</f>
        <v>-</v>
      </c>
      <c r="AK238" t="str">
        <f>VLOOKUP(AA238,Poulefase!$BD$76:$BE$87,2,FALSE)</f>
        <v>-</v>
      </c>
      <c r="AL238" t="str">
        <f>VLOOKUP(AB238,Poulefase!$BD$76:$BE$87,2,FALSE)</f>
        <v>-</v>
      </c>
      <c r="AM238" t="str">
        <f>VLOOKUP(AC238,Poulefase!$BD$76:$BE$87,2,FALSE)</f>
        <v>-</v>
      </c>
    </row>
    <row r="239" spans="7:39" ht="16.2" thickBot="1">
      <c r="G239" s="81">
        <v>234</v>
      </c>
      <c r="H239" s="76" t="s">
        <v>9</v>
      </c>
      <c r="I239" s="75"/>
      <c r="J239" s="76" t="s">
        <v>11</v>
      </c>
      <c r="K239" s="76" t="s">
        <v>12</v>
      </c>
      <c r="L239" s="75"/>
      <c r="M239" s="75"/>
      <c r="N239" s="76" t="s">
        <v>136</v>
      </c>
      <c r="O239" s="76" t="s">
        <v>137</v>
      </c>
      <c r="P239" s="76" t="s">
        <v>138</v>
      </c>
      <c r="Q239" s="76" t="s">
        <v>139</v>
      </c>
      <c r="R239" s="75"/>
      <c r="S239" s="76" t="s">
        <v>141</v>
      </c>
      <c r="U239" t="s">
        <v>443</v>
      </c>
      <c r="V239" s="75" t="s">
        <v>137</v>
      </c>
      <c r="W239" s="75" t="s">
        <v>136</v>
      </c>
      <c r="X239" s="75" t="s">
        <v>139</v>
      </c>
      <c r="Y239" s="75" t="s">
        <v>11</v>
      </c>
      <c r="Z239" s="75" t="s">
        <v>9</v>
      </c>
      <c r="AA239" s="75" t="s">
        <v>12</v>
      </c>
      <c r="AB239" s="75" t="s">
        <v>141</v>
      </c>
      <c r="AC239" s="82" t="s">
        <v>138</v>
      </c>
      <c r="AE239" t="s">
        <v>443</v>
      </c>
      <c r="AF239" t="str">
        <f>VLOOKUP(V239,Poulefase!$BD$76:$BE$87,2,FALSE)</f>
        <v>-</v>
      </c>
      <c r="AG239" t="str">
        <f>VLOOKUP(W239,Poulefase!$BD$76:$BE$87,2,FALSE)</f>
        <v>-</v>
      </c>
      <c r="AH239" t="str">
        <f>VLOOKUP(X239,Poulefase!$BD$76:$BE$87,2,FALSE)</f>
        <v>-</v>
      </c>
      <c r="AI239" t="str">
        <f>VLOOKUP(Y239,Poulefase!$BD$76:$BE$87,2,FALSE)</f>
        <v>-</v>
      </c>
      <c r="AJ239" t="str">
        <f>VLOOKUP(Z239,Poulefase!$BD$76:$BE$87,2,FALSE)</f>
        <v>-</v>
      </c>
      <c r="AK239" t="str">
        <f>VLOOKUP(AA239,Poulefase!$BD$76:$BE$87,2,FALSE)</f>
        <v>-</v>
      </c>
      <c r="AL239" t="str">
        <f>VLOOKUP(AB239,Poulefase!$BD$76:$BE$87,2,FALSE)</f>
        <v>-</v>
      </c>
      <c r="AM239" t="str">
        <f>VLOOKUP(AC239,Poulefase!$BD$76:$BE$87,2,FALSE)</f>
        <v>-</v>
      </c>
    </row>
    <row r="240" spans="7:39" ht="16.2" thickBot="1">
      <c r="G240" s="81">
        <v>235</v>
      </c>
      <c r="H240" s="76" t="s">
        <v>9</v>
      </c>
      <c r="I240" s="75"/>
      <c r="J240" s="76" t="s">
        <v>11</v>
      </c>
      <c r="K240" s="76" t="s">
        <v>12</v>
      </c>
      <c r="L240" s="75"/>
      <c r="M240" s="75"/>
      <c r="N240" s="76" t="s">
        <v>136</v>
      </c>
      <c r="O240" s="76" t="s">
        <v>137</v>
      </c>
      <c r="P240" s="76" t="s">
        <v>138</v>
      </c>
      <c r="Q240" s="76" t="s">
        <v>139</v>
      </c>
      <c r="R240" s="76" t="s">
        <v>140</v>
      </c>
      <c r="S240" s="75"/>
      <c r="U240" t="s">
        <v>444</v>
      </c>
      <c r="V240" s="75" t="s">
        <v>137</v>
      </c>
      <c r="W240" s="75" t="s">
        <v>136</v>
      </c>
      <c r="X240" s="75" t="s">
        <v>139</v>
      </c>
      <c r="Y240" s="75" t="s">
        <v>11</v>
      </c>
      <c r="Z240" s="75" t="s">
        <v>9</v>
      </c>
      <c r="AA240" s="75" t="s">
        <v>12</v>
      </c>
      <c r="AB240" s="75" t="s">
        <v>138</v>
      </c>
      <c r="AC240" s="82" t="s">
        <v>140</v>
      </c>
      <c r="AE240" t="s">
        <v>444</v>
      </c>
      <c r="AF240" t="str">
        <f>VLOOKUP(V240,Poulefase!$BD$76:$BE$87,2,FALSE)</f>
        <v>-</v>
      </c>
      <c r="AG240" t="str">
        <f>VLOOKUP(W240,Poulefase!$BD$76:$BE$87,2,FALSE)</f>
        <v>-</v>
      </c>
      <c r="AH240" t="str">
        <f>VLOOKUP(X240,Poulefase!$BD$76:$BE$87,2,FALSE)</f>
        <v>-</v>
      </c>
      <c r="AI240" t="str">
        <f>VLOOKUP(Y240,Poulefase!$BD$76:$BE$87,2,FALSE)</f>
        <v>-</v>
      </c>
      <c r="AJ240" t="str">
        <f>VLOOKUP(Z240,Poulefase!$BD$76:$BE$87,2,FALSE)</f>
        <v>-</v>
      </c>
      <c r="AK240" t="str">
        <f>VLOOKUP(AA240,Poulefase!$BD$76:$BE$87,2,FALSE)</f>
        <v>-</v>
      </c>
      <c r="AL240" t="str">
        <f>VLOOKUP(AB240,Poulefase!$BD$76:$BE$87,2,FALSE)</f>
        <v>-</v>
      </c>
      <c r="AM240" t="str">
        <f>VLOOKUP(AC240,Poulefase!$BD$76:$BE$87,2,FALSE)</f>
        <v>-</v>
      </c>
    </row>
    <row r="241" spans="7:39" ht="16.2" thickBot="1">
      <c r="G241" s="81">
        <v>236</v>
      </c>
      <c r="H241" s="76" t="s">
        <v>9</v>
      </c>
      <c r="I241" s="75"/>
      <c r="J241" s="76" t="s">
        <v>11</v>
      </c>
      <c r="K241" s="76" t="s">
        <v>12</v>
      </c>
      <c r="L241" s="75"/>
      <c r="M241" s="76" t="s">
        <v>14</v>
      </c>
      <c r="N241" s="75"/>
      <c r="O241" s="75"/>
      <c r="P241" s="76" t="s">
        <v>138</v>
      </c>
      <c r="Q241" s="76" t="s">
        <v>139</v>
      </c>
      <c r="R241" s="76" t="s">
        <v>140</v>
      </c>
      <c r="S241" s="76" t="s">
        <v>141</v>
      </c>
      <c r="U241" t="s">
        <v>445</v>
      </c>
      <c r="V241" s="75" t="s">
        <v>11</v>
      </c>
      <c r="W241" s="75" t="s">
        <v>139</v>
      </c>
      <c r="X241" s="75" t="s">
        <v>138</v>
      </c>
      <c r="Y241" s="75" t="s">
        <v>12</v>
      </c>
      <c r="Z241" s="75" t="s">
        <v>9</v>
      </c>
      <c r="AA241" s="75" t="s">
        <v>14</v>
      </c>
      <c r="AB241" s="75" t="s">
        <v>141</v>
      </c>
      <c r="AC241" s="82" t="s">
        <v>140</v>
      </c>
      <c r="AE241" t="s">
        <v>445</v>
      </c>
      <c r="AF241" t="str">
        <f>VLOOKUP(V241,Poulefase!$BD$76:$BE$87,2,FALSE)</f>
        <v>-</v>
      </c>
      <c r="AG241" t="str">
        <f>VLOOKUP(W241,Poulefase!$BD$76:$BE$87,2,FALSE)</f>
        <v>-</v>
      </c>
      <c r="AH241" t="str">
        <f>VLOOKUP(X241,Poulefase!$BD$76:$BE$87,2,FALSE)</f>
        <v>-</v>
      </c>
      <c r="AI241" t="str">
        <f>VLOOKUP(Y241,Poulefase!$BD$76:$BE$87,2,FALSE)</f>
        <v>-</v>
      </c>
      <c r="AJ241" t="str">
        <f>VLOOKUP(Z241,Poulefase!$BD$76:$BE$87,2,FALSE)</f>
        <v>-</v>
      </c>
      <c r="AK241" t="str">
        <f>VLOOKUP(AA241,Poulefase!$BD$76:$BE$87,2,FALSE)</f>
        <v>-</v>
      </c>
      <c r="AL241" t="str">
        <f>VLOOKUP(AB241,Poulefase!$BD$76:$BE$87,2,FALSE)</f>
        <v>-</v>
      </c>
      <c r="AM241" t="str">
        <f>VLOOKUP(AC241,Poulefase!$BD$76:$BE$87,2,FALSE)</f>
        <v>-</v>
      </c>
    </row>
    <row r="242" spans="7:39" ht="16.2" thickBot="1">
      <c r="G242" s="81">
        <v>237</v>
      </c>
      <c r="H242" s="76" t="s">
        <v>9</v>
      </c>
      <c r="I242" s="75"/>
      <c r="J242" s="76" t="s">
        <v>11</v>
      </c>
      <c r="K242" s="76" t="s">
        <v>12</v>
      </c>
      <c r="L242" s="75"/>
      <c r="M242" s="76" t="s">
        <v>14</v>
      </c>
      <c r="N242" s="75"/>
      <c r="O242" s="76" t="s">
        <v>137</v>
      </c>
      <c r="P242" s="75"/>
      <c r="Q242" s="76" t="s">
        <v>139</v>
      </c>
      <c r="R242" s="76" t="s">
        <v>140</v>
      </c>
      <c r="S242" s="76" t="s">
        <v>141</v>
      </c>
      <c r="U242" t="s">
        <v>446</v>
      </c>
      <c r="V242" s="75" t="s">
        <v>137</v>
      </c>
      <c r="W242" s="75" t="s">
        <v>139</v>
      </c>
      <c r="X242" s="75" t="s">
        <v>14</v>
      </c>
      <c r="Y242" s="75" t="s">
        <v>11</v>
      </c>
      <c r="Z242" s="75" t="s">
        <v>9</v>
      </c>
      <c r="AA242" s="75" t="s">
        <v>12</v>
      </c>
      <c r="AB242" s="75" t="s">
        <v>141</v>
      </c>
      <c r="AC242" s="82" t="s">
        <v>140</v>
      </c>
      <c r="AE242" t="s">
        <v>446</v>
      </c>
      <c r="AF242" t="str">
        <f>VLOOKUP(V242,Poulefase!$BD$76:$BE$87,2,FALSE)</f>
        <v>-</v>
      </c>
      <c r="AG242" t="str">
        <f>VLOOKUP(W242,Poulefase!$BD$76:$BE$87,2,FALSE)</f>
        <v>-</v>
      </c>
      <c r="AH242" t="str">
        <f>VLOOKUP(X242,Poulefase!$BD$76:$BE$87,2,FALSE)</f>
        <v>-</v>
      </c>
      <c r="AI242" t="str">
        <f>VLOOKUP(Y242,Poulefase!$BD$76:$BE$87,2,FALSE)</f>
        <v>-</v>
      </c>
      <c r="AJ242" t="str">
        <f>VLOOKUP(Z242,Poulefase!$BD$76:$BE$87,2,FALSE)</f>
        <v>-</v>
      </c>
      <c r="AK242" t="str">
        <f>VLOOKUP(AA242,Poulefase!$BD$76:$BE$87,2,FALSE)</f>
        <v>-</v>
      </c>
      <c r="AL242" t="str">
        <f>VLOOKUP(AB242,Poulefase!$BD$76:$BE$87,2,FALSE)</f>
        <v>-</v>
      </c>
      <c r="AM242" t="str">
        <f>VLOOKUP(AC242,Poulefase!$BD$76:$BE$87,2,FALSE)</f>
        <v>-</v>
      </c>
    </row>
    <row r="243" spans="7:39" ht="16.2" thickBot="1">
      <c r="G243" s="81">
        <v>238</v>
      </c>
      <c r="H243" s="76" t="s">
        <v>9</v>
      </c>
      <c r="I243" s="75"/>
      <c r="J243" s="76" t="s">
        <v>11</v>
      </c>
      <c r="K243" s="76" t="s">
        <v>12</v>
      </c>
      <c r="L243" s="75"/>
      <c r="M243" s="76" t="s">
        <v>14</v>
      </c>
      <c r="N243" s="75"/>
      <c r="O243" s="76" t="s">
        <v>137</v>
      </c>
      <c r="P243" s="76" t="s">
        <v>138</v>
      </c>
      <c r="Q243" s="75"/>
      <c r="R243" s="76" t="s">
        <v>140</v>
      </c>
      <c r="S243" s="76" t="s">
        <v>141</v>
      </c>
      <c r="U243" t="s">
        <v>447</v>
      </c>
      <c r="V243" s="75" t="s">
        <v>137</v>
      </c>
      <c r="W243" s="75" t="s">
        <v>14</v>
      </c>
      <c r="X243" s="75" t="s">
        <v>138</v>
      </c>
      <c r="Y243" s="75" t="s">
        <v>11</v>
      </c>
      <c r="Z243" s="75" t="s">
        <v>9</v>
      </c>
      <c r="AA243" s="75" t="s">
        <v>12</v>
      </c>
      <c r="AB243" s="75" t="s">
        <v>141</v>
      </c>
      <c r="AC243" s="82" t="s">
        <v>140</v>
      </c>
      <c r="AE243" t="s">
        <v>447</v>
      </c>
      <c r="AF243" t="str">
        <f>VLOOKUP(V243,Poulefase!$BD$76:$BE$87,2,FALSE)</f>
        <v>-</v>
      </c>
      <c r="AG243" t="str">
        <f>VLOOKUP(W243,Poulefase!$BD$76:$BE$87,2,FALSE)</f>
        <v>-</v>
      </c>
      <c r="AH243" t="str">
        <f>VLOOKUP(X243,Poulefase!$BD$76:$BE$87,2,FALSE)</f>
        <v>-</v>
      </c>
      <c r="AI243" t="str">
        <f>VLOOKUP(Y243,Poulefase!$BD$76:$BE$87,2,FALSE)</f>
        <v>-</v>
      </c>
      <c r="AJ243" t="str">
        <f>VLOOKUP(Z243,Poulefase!$BD$76:$BE$87,2,FALSE)</f>
        <v>-</v>
      </c>
      <c r="AK243" t="str">
        <f>VLOOKUP(AA243,Poulefase!$BD$76:$BE$87,2,FALSE)</f>
        <v>-</v>
      </c>
      <c r="AL243" t="str">
        <f>VLOOKUP(AB243,Poulefase!$BD$76:$BE$87,2,FALSE)</f>
        <v>-</v>
      </c>
      <c r="AM243" t="str">
        <f>VLOOKUP(AC243,Poulefase!$BD$76:$BE$87,2,FALSE)</f>
        <v>-</v>
      </c>
    </row>
    <row r="244" spans="7:39" ht="16.2" thickBot="1">
      <c r="G244" s="81">
        <v>239</v>
      </c>
      <c r="H244" s="76" t="s">
        <v>9</v>
      </c>
      <c r="I244" s="75"/>
      <c r="J244" s="76" t="s">
        <v>11</v>
      </c>
      <c r="K244" s="76" t="s">
        <v>12</v>
      </c>
      <c r="L244" s="75"/>
      <c r="M244" s="76" t="s">
        <v>14</v>
      </c>
      <c r="N244" s="75"/>
      <c r="O244" s="76" t="s">
        <v>137</v>
      </c>
      <c r="P244" s="76" t="s">
        <v>138</v>
      </c>
      <c r="Q244" s="76" t="s">
        <v>139</v>
      </c>
      <c r="R244" s="75"/>
      <c r="S244" s="76" t="s">
        <v>141</v>
      </c>
      <c r="U244" t="s">
        <v>448</v>
      </c>
      <c r="V244" s="75" t="s">
        <v>137</v>
      </c>
      <c r="W244" s="75" t="s">
        <v>139</v>
      </c>
      <c r="X244" s="75" t="s">
        <v>14</v>
      </c>
      <c r="Y244" s="75" t="s">
        <v>11</v>
      </c>
      <c r="Z244" s="75" t="s">
        <v>9</v>
      </c>
      <c r="AA244" s="75" t="s">
        <v>12</v>
      </c>
      <c r="AB244" s="75" t="s">
        <v>141</v>
      </c>
      <c r="AC244" s="82" t="s">
        <v>138</v>
      </c>
      <c r="AE244" t="s">
        <v>448</v>
      </c>
      <c r="AF244" t="str">
        <f>VLOOKUP(V244,Poulefase!$BD$76:$BE$87,2,FALSE)</f>
        <v>-</v>
      </c>
      <c r="AG244" t="str">
        <f>VLOOKUP(W244,Poulefase!$BD$76:$BE$87,2,FALSE)</f>
        <v>-</v>
      </c>
      <c r="AH244" t="str">
        <f>VLOOKUP(X244,Poulefase!$BD$76:$BE$87,2,FALSE)</f>
        <v>-</v>
      </c>
      <c r="AI244" t="str">
        <f>VLOOKUP(Y244,Poulefase!$BD$76:$BE$87,2,FALSE)</f>
        <v>-</v>
      </c>
      <c r="AJ244" t="str">
        <f>VLOOKUP(Z244,Poulefase!$BD$76:$BE$87,2,FALSE)</f>
        <v>-</v>
      </c>
      <c r="AK244" t="str">
        <f>VLOOKUP(AA244,Poulefase!$BD$76:$BE$87,2,FALSE)</f>
        <v>-</v>
      </c>
      <c r="AL244" t="str">
        <f>VLOOKUP(AB244,Poulefase!$BD$76:$BE$87,2,FALSE)</f>
        <v>-</v>
      </c>
      <c r="AM244" t="str">
        <f>VLOOKUP(AC244,Poulefase!$BD$76:$BE$87,2,FALSE)</f>
        <v>-</v>
      </c>
    </row>
    <row r="245" spans="7:39" ht="16.2" thickBot="1">
      <c r="G245" s="81">
        <v>240</v>
      </c>
      <c r="H245" s="76" t="s">
        <v>9</v>
      </c>
      <c r="I245" s="75"/>
      <c r="J245" s="76" t="s">
        <v>11</v>
      </c>
      <c r="K245" s="76" t="s">
        <v>12</v>
      </c>
      <c r="L245" s="75"/>
      <c r="M245" s="76" t="s">
        <v>14</v>
      </c>
      <c r="N245" s="75"/>
      <c r="O245" s="76" t="s">
        <v>137</v>
      </c>
      <c r="P245" s="76" t="s">
        <v>138</v>
      </c>
      <c r="Q245" s="76" t="s">
        <v>139</v>
      </c>
      <c r="R245" s="76" t="s">
        <v>140</v>
      </c>
      <c r="S245" s="75"/>
      <c r="U245" t="s">
        <v>449</v>
      </c>
      <c r="V245" s="75" t="s">
        <v>137</v>
      </c>
      <c r="W245" s="75" t="s">
        <v>139</v>
      </c>
      <c r="X245" s="75" t="s">
        <v>14</v>
      </c>
      <c r="Y245" s="75" t="s">
        <v>11</v>
      </c>
      <c r="Z245" s="75" t="s">
        <v>9</v>
      </c>
      <c r="AA245" s="75" t="s">
        <v>12</v>
      </c>
      <c r="AB245" s="75" t="s">
        <v>138</v>
      </c>
      <c r="AC245" s="82" t="s">
        <v>140</v>
      </c>
      <c r="AE245" t="s">
        <v>449</v>
      </c>
      <c r="AF245" t="str">
        <f>VLOOKUP(V245,Poulefase!$BD$76:$BE$87,2,FALSE)</f>
        <v>-</v>
      </c>
      <c r="AG245" t="str">
        <f>VLOOKUP(W245,Poulefase!$BD$76:$BE$87,2,FALSE)</f>
        <v>-</v>
      </c>
      <c r="AH245" t="str">
        <f>VLOOKUP(X245,Poulefase!$BD$76:$BE$87,2,FALSE)</f>
        <v>-</v>
      </c>
      <c r="AI245" t="str">
        <f>VLOOKUP(Y245,Poulefase!$BD$76:$BE$87,2,FALSE)</f>
        <v>-</v>
      </c>
      <c r="AJ245" t="str">
        <f>VLOOKUP(Z245,Poulefase!$BD$76:$BE$87,2,FALSE)</f>
        <v>-</v>
      </c>
      <c r="AK245" t="str">
        <f>VLOOKUP(AA245,Poulefase!$BD$76:$BE$87,2,FALSE)</f>
        <v>-</v>
      </c>
      <c r="AL245" t="str">
        <f>VLOOKUP(AB245,Poulefase!$BD$76:$BE$87,2,FALSE)</f>
        <v>-</v>
      </c>
      <c r="AM245" t="str">
        <f>VLOOKUP(AC245,Poulefase!$BD$76:$BE$87,2,FALSE)</f>
        <v>-</v>
      </c>
    </row>
    <row r="246" spans="7:39" ht="16.2" thickBot="1">
      <c r="G246" s="81">
        <v>241</v>
      </c>
      <c r="H246" s="76" t="s">
        <v>9</v>
      </c>
      <c r="I246" s="75"/>
      <c r="J246" s="76" t="s">
        <v>11</v>
      </c>
      <c r="K246" s="76" t="s">
        <v>12</v>
      </c>
      <c r="L246" s="75"/>
      <c r="M246" s="76" t="s">
        <v>14</v>
      </c>
      <c r="N246" s="76" t="s">
        <v>136</v>
      </c>
      <c r="O246" s="75"/>
      <c r="P246" s="75"/>
      <c r="Q246" s="76" t="s">
        <v>139</v>
      </c>
      <c r="R246" s="76" t="s">
        <v>140</v>
      </c>
      <c r="S246" s="76" t="s">
        <v>141</v>
      </c>
      <c r="U246" t="s">
        <v>450</v>
      </c>
      <c r="V246" s="75" t="s">
        <v>11</v>
      </c>
      <c r="W246" s="75" t="s">
        <v>136</v>
      </c>
      <c r="X246" s="75" t="s">
        <v>139</v>
      </c>
      <c r="Y246" s="75" t="s">
        <v>12</v>
      </c>
      <c r="Z246" s="75" t="s">
        <v>9</v>
      </c>
      <c r="AA246" s="75" t="s">
        <v>14</v>
      </c>
      <c r="AB246" s="75" t="s">
        <v>141</v>
      </c>
      <c r="AC246" s="82" t="s">
        <v>140</v>
      </c>
      <c r="AE246" t="s">
        <v>450</v>
      </c>
      <c r="AF246" t="str">
        <f>VLOOKUP(V246,Poulefase!$BD$76:$BE$87,2,FALSE)</f>
        <v>-</v>
      </c>
      <c r="AG246" t="str">
        <f>VLOOKUP(W246,Poulefase!$BD$76:$BE$87,2,FALSE)</f>
        <v>-</v>
      </c>
      <c r="AH246" t="str">
        <f>VLOOKUP(X246,Poulefase!$BD$76:$BE$87,2,FALSE)</f>
        <v>-</v>
      </c>
      <c r="AI246" t="str">
        <f>VLOOKUP(Y246,Poulefase!$BD$76:$BE$87,2,FALSE)</f>
        <v>-</v>
      </c>
      <c r="AJ246" t="str">
        <f>VLOOKUP(Z246,Poulefase!$BD$76:$BE$87,2,FALSE)</f>
        <v>-</v>
      </c>
      <c r="AK246" t="str">
        <f>VLOOKUP(AA246,Poulefase!$BD$76:$BE$87,2,FALSE)</f>
        <v>-</v>
      </c>
      <c r="AL246" t="str">
        <f>VLOOKUP(AB246,Poulefase!$BD$76:$BE$87,2,FALSE)</f>
        <v>-</v>
      </c>
      <c r="AM246" t="str">
        <f>VLOOKUP(AC246,Poulefase!$BD$76:$BE$87,2,FALSE)</f>
        <v>-</v>
      </c>
    </row>
    <row r="247" spans="7:39" ht="16.2" thickBot="1">
      <c r="G247" s="81">
        <v>242</v>
      </c>
      <c r="H247" s="76" t="s">
        <v>9</v>
      </c>
      <c r="I247" s="75"/>
      <c r="J247" s="76" t="s">
        <v>11</v>
      </c>
      <c r="K247" s="76" t="s">
        <v>12</v>
      </c>
      <c r="L247" s="75"/>
      <c r="M247" s="76" t="s">
        <v>14</v>
      </c>
      <c r="N247" s="76" t="s">
        <v>136</v>
      </c>
      <c r="O247" s="75"/>
      <c r="P247" s="76" t="s">
        <v>138</v>
      </c>
      <c r="Q247" s="75"/>
      <c r="R247" s="76" t="s">
        <v>140</v>
      </c>
      <c r="S247" s="76" t="s">
        <v>141</v>
      </c>
      <c r="U247" t="s">
        <v>451</v>
      </c>
      <c r="V247" s="75" t="s">
        <v>11</v>
      </c>
      <c r="W247" s="75" t="s">
        <v>136</v>
      </c>
      <c r="X247" s="75" t="s">
        <v>138</v>
      </c>
      <c r="Y247" s="75" t="s">
        <v>12</v>
      </c>
      <c r="Z247" s="75" t="s">
        <v>9</v>
      </c>
      <c r="AA247" s="75" t="s">
        <v>14</v>
      </c>
      <c r="AB247" s="75" t="s">
        <v>141</v>
      </c>
      <c r="AC247" s="82" t="s">
        <v>140</v>
      </c>
      <c r="AE247" t="s">
        <v>451</v>
      </c>
      <c r="AF247" t="str">
        <f>VLOOKUP(V247,Poulefase!$BD$76:$BE$87,2,FALSE)</f>
        <v>-</v>
      </c>
      <c r="AG247" t="str">
        <f>VLOOKUP(W247,Poulefase!$BD$76:$BE$87,2,FALSE)</f>
        <v>-</v>
      </c>
      <c r="AH247" t="str">
        <f>VLOOKUP(X247,Poulefase!$BD$76:$BE$87,2,FALSE)</f>
        <v>-</v>
      </c>
      <c r="AI247" t="str">
        <f>VLOOKUP(Y247,Poulefase!$BD$76:$BE$87,2,FALSE)</f>
        <v>-</v>
      </c>
      <c r="AJ247" t="str">
        <f>VLOOKUP(Z247,Poulefase!$BD$76:$BE$87,2,FALSE)</f>
        <v>-</v>
      </c>
      <c r="AK247" t="str">
        <f>VLOOKUP(AA247,Poulefase!$BD$76:$BE$87,2,FALSE)</f>
        <v>-</v>
      </c>
      <c r="AL247" t="str">
        <f>VLOOKUP(AB247,Poulefase!$BD$76:$BE$87,2,FALSE)</f>
        <v>-</v>
      </c>
      <c r="AM247" t="str">
        <f>VLOOKUP(AC247,Poulefase!$BD$76:$BE$87,2,FALSE)</f>
        <v>-</v>
      </c>
    </row>
    <row r="248" spans="7:39" ht="16.2" thickBot="1">
      <c r="G248" s="81">
        <v>243</v>
      </c>
      <c r="H248" s="76" t="s">
        <v>9</v>
      </c>
      <c r="I248" s="75"/>
      <c r="J248" s="76" t="s">
        <v>11</v>
      </c>
      <c r="K248" s="76" t="s">
        <v>12</v>
      </c>
      <c r="L248" s="75"/>
      <c r="M248" s="76" t="s">
        <v>14</v>
      </c>
      <c r="N248" s="76" t="s">
        <v>136</v>
      </c>
      <c r="O248" s="75"/>
      <c r="P248" s="76" t="s">
        <v>138</v>
      </c>
      <c r="Q248" s="76" t="s">
        <v>139</v>
      </c>
      <c r="R248" s="75"/>
      <c r="S248" s="76" t="s">
        <v>141</v>
      </c>
      <c r="U248" t="s">
        <v>452</v>
      </c>
      <c r="V248" s="75" t="s">
        <v>11</v>
      </c>
      <c r="W248" s="75" t="s">
        <v>136</v>
      </c>
      <c r="X248" s="75" t="s">
        <v>139</v>
      </c>
      <c r="Y248" s="75" t="s">
        <v>12</v>
      </c>
      <c r="Z248" s="75" t="s">
        <v>9</v>
      </c>
      <c r="AA248" s="75" t="s">
        <v>14</v>
      </c>
      <c r="AB248" s="75" t="s">
        <v>141</v>
      </c>
      <c r="AC248" s="82" t="s">
        <v>138</v>
      </c>
      <c r="AE248" t="s">
        <v>452</v>
      </c>
      <c r="AF248" t="str">
        <f>VLOOKUP(V248,Poulefase!$BD$76:$BE$87,2,FALSE)</f>
        <v>-</v>
      </c>
      <c r="AG248" t="str">
        <f>VLOOKUP(W248,Poulefase!$BD$76:$BE$87,2,FALSE)</f>
        <v>-</v>
      </c>
      <c r="AH248" t="str">
        <f>VLOOKUP(X248,Poulefase!$BD$76:$BE$87,2,FALSE)</f>
        <v>-</v>
      </c>
      <c r="AI248" t="str">
        <f>VLOOKUP(Y248,Poulefase!$BD$76:$BE$87,2,FALSE)</f>
        <v>-</v>
      </c>
      <c r="AJ248" t="str">
        <f>VLOOKUP(Z248,Poulefase!$BD$76:$BE$87,2,FALSE)</f>
        <v>-</v>
      </c>
      <c r="AK248" t="str">
        <f>VLOOKUP(AA248,Poulefase!$BD$76:$BE$87,2,FALSE)</f>
        <v>-</v>
      </c>
      <c r="AL248" t="str">
        <f>VLOOKUP(AB248,Poulefase!$BD$76:$BE$87,2,FALSE)</f>
        <v>-</v>
      </c>
      <c r="AM248" t="str">
        <f>VLOOKUP(AC248,Poulefase!$BD$76:$BE$87,2,FALSE)</f>
        <v>-</v>
      </c>
    </row>
    <row r="249" spans="7:39" ht="16.2" thickBot="1">
      <c r="G249" s="81">
        <v>244</v>
      </c>
      <c r="H249" s="76" t="s">
        <v>9</v>
      </c>
      <c r="I249" s="75"/>
      <c r="J249" s="76" t="s">
        <v>11</v>
      </c>
      <c r="K249" s="76" t="s">
        <v>12</v>
      </c>
      <c r="L249" s="75"/>
      <c r="M249" s="76" t="s">
        <v>14</v>
      </c>
      <c r="N249" s="76" t="s">
        <v>136</v>
      </c>
      <c r="O249" s="75"/>
      <c r="P249" s="76" t="s">
        <v>138</v>
      </c>
      <c r="Q249" s="76" t="s">
        <v>139</v>
      </c>
      <c r="R249" s="76" t="s">
        <v>140</v>
      </c>
      <c r="S249" s="75"/>
      <c r="U249" t="s">
        <v>453</v>
      </c>
      <c r="V249" s="75" t="s">
        <v>11</v>
      </c>
      <c r="W249" s="75" t="s">
        <v>136</v>
      </c>
      <c r="X249" s="75" t="s">
        <v>139</v>
      </c>
      <c r="Y249" s="75" t="s">
        <v>12</v>
      </c>
      <c r="Z249" s="75" t="s">
        <v>9</v>
      </c>
      <c r="AA249" s="75" t="s">
        <v>14</v>
      </c>
      <c r="AB249" s="75" t="s">
        <v>138</v>
      </c>
      <c r="AC249" s="82" t="s">
        <v>140</v>
      </c>
      <c r="AE249" t="s">
        <v>453</v>
      </c>
      <c r="AF249" t="str">
        <f>VLOOKUP(V249,Poulefase!$BD$76:$BE$87,2,FALSE)</f>
        <v>-</v>
      </c>
      <c r="AG249" t="str">
        <f>VLOOKUP(W249,Poulefase!$BD$76:$BE$87,2,FALSE)</f>
        <v>-</v>
      </c>
      <c r="AH249" t="str">
        <f>VLOOKUP(X249,Poulefase!$BD$76:$BE$87,2,FALSE)</f>
        <v>-</v>
      </c>
      <c r="AI249" t="str">
        <f>VLOOKUP(Y249,Poulefase!$BD$76:$BE$87,2,FALSE)</f>
        <v>-</v>
      </c>
      <c r="AJ249" t="str">
        <f>VLOOKUP(Z249,Poulefase!$BD$76:$BE$87,2,FALSE)</f>
        <v>-</v>
      </c>
      <c r="AK249" t="str">
        <f>VLOOKUP(AA249,Poulefase!$BD$76:$BE$87,2,FALSE)</f>
        <v>-</v>
      </c>
      <c r="AL249" t="str">
        <f>VLOOKUP(AB249,Poulefase!$BD$76:$BE$87,2,FALSE)</f>
        <v>-</v>
      </c>
      <c r="AM249" t="str">
        <f>VLOOKUP(AC249,Poulefase!$BD$76:$BE$87,2,FALSE)</f>
        <v>-</v>
      </c>
    </row>
    <row r="250" spans="7:39" ht="16.2" thickBot="1">
      <c r="G250" s="81">
        <v>245</v>
      </c>
      <c r="H250" s="76" t="s">
        <v>9</v>
      </c>
      <c r="I250" s="75"/>
      <c r="J250" s="76" t="s">
        <v>11</v>
      </c>
      <c r="K250" s="76" t="s">
        <v>12</v>
      </c>
      <c r="L250" s="75"/>
      <c r="M250" s="76" t="s">
        <v>14</v>
      </c>
      <c r="N250" s="76" t="s">
        <v>136</v>
      </c>
      <c r="O250" s="76" t="s">
        <v>137</v>
      </c>
      <c r="P250" s="75"/>
      <c r="Q250" s="75"/>
      <c r="R250" s="76" t="s">
        <v>140</v>
      </c>
      <c r="S250" s="76" t="s">
        <v>141</v>
      </c>
      <c r="U250" t="s">
        <v>454</v>
      </c>
      <c r="V250" s="75" t="s">
        <v>137</v>
      </c>
      <c r="W250" s="75" t="s">
        <v>136</v>
      </c>
      <c r="X250" s="75" t="s">
        <v>14</v>
      </c>
      <c r="Y250" s="75" t="s">
        <v>11</v>
      </c>
      <c r="Z250" s="75" t="s">
        <v>9</v>
      </c>
      <c r="AA250" s="75" t="s">
        <v>12</v>
      </c>
      <c r="AB250" s="75" t="s">
        <v>141</v>
      </c>
      <c r="AC250" s="82" t="s">
        <v>140</v>
      </c>
      <c r="AE250" t="s">
        <v>454</v>
      </c>
      <c r="AF250" t="str">
        <f>VLOOKUP(V250,Poulefase!$BD$76:$BE$87,2,FALSE)</f>
        <v>-</v>
      </c>
      <c r="AG250" t="str">
        <f>VLOOKUP(W250,Poulefase!$BD$76:$BE$87,2,FALSE)</f>
        <v>-</v>
      </c>
      <c r="AH250" t="str">
        <f>VLOOKUP(X250,Poulefase!$BD$76:$BE$87,2,FALSE)</f>
        <v>-</v>
      </c>
      <c r="AI250" t="str">
        <f>VLOOKUP(Y250,Poulefase!$BD$76:$BE$87,2,FALSE)</f>
        <v>-</v>
      </c>
      <c r="AJ250" t="str">
        <f>VLOOKUP(Z250,Poulefase!$BD$76:$BE$87,2,FALSE)</f>
        <v>-</v>
      </c>
      <c r="AK250" t="str">
        <f>VLOOKUP(AA250,Poulefase!$BD$76:$BE$87,2,FALSE)</f>
        <v>-</v>
      </c>
      <c r="AL250" t="str">
        <f>VLOOKUP(AB250,Poulefase!$BD$76:$BE$87,2,FALSE)</f>
        <v>-</v>
      </c>
      <c r="AM250" t="str">
        <f>VLOOKUP(AC250,Poulefase!$BD$76:$BE$87,2,FALSE)</f>
        <v>-</v>
      </c>
    </row>
    <row r="251" spans="7:39" ht="16.2" thickBot="1">
      <c r="G251" s="81">
        <v>246</v>
      </c>
      <c r="H251" s="76" t="s">
        <v>9</v>
      </c>
      <c r="I251" s="75"/>
      <c r="J251" s="76" t="s">
        <v>11</v>
      </c>
      <c r="K251" s="76" t="s">
        <v>12</v>
      </c>
      <c r="L251" s="75"/>
      <c r="M251" s="76" t="s">
        <v>14</v>
      </c>
      <c r="N251" s="76" t="s">
        <v>136</v>
      </c>
      <c r="O251" s="76" t="s">
        <v>137</v>
      </c>
      <c r="P251" s="75"/>
      <c r="Q251" s="76" t="s">
        <v>139</v>
      </c>
      <c r="R251" s="75"/>
      <c r="S251" s="76" t="s">
        <v>141</v>
      </c>
      <c r="U251" t="s">
        <v>455</v>
      </c>
      <c r="V251" s="75" t="s">
        <v>11</v>
      </c>
      <c r="W251" s="75" t="s">
        <v>136</v>
      </c>
      <c r="X251" s="75" t="s">
        <v>139</v>
      </c>
      <c r="Y251" s="75" t="s">
        <v>12</v>
      </c>
      <c r="Z251" s="75" t="s">
        <v>9</v>
      </c>
      <c r="AA251" s="75" t="s">
        <v>14</v>
      </c>
      <c r="AB251" s="75" t="s">
        <v>141</v>
      </c>
      <c r="AC251" s="82" t="s">
        <v>137</v>
      </c>
      <c r="AE251" t="s">
        <v>455</v>
      </c>
      <c r="AF251" t="str">
        <f>VLOOKUP(V251,Poulefase!$BD$76:$BE$87,2,FALSE)</f>
        <v>-</v>
      </c>
      <c r="AG251" t="str">
        <f>VLOOKUP(W251,Poulefase!$BD$76:$BE$87,2,FALSE)</f>
        <v>-</v>
      </c>
      <c r="AH251" t="str">
        <f>VLOOKUP(X251,Poulefase!$BD$76:$BE$87,2,FALSE)</f>
        <v>-</v>
      </c>
      <c r="AI251" t="str">
        <f>VLOOKUP(Y251,Poulefase!$BD$76:$BE$87,2,FALSE)</f>
        <v>-</v>
      </c>
      <c r="AJ251" t="str">
        <f>VLOOKUP(Z251,Poulefase!$BD$76:$BE$87,2,FALSE)</f>
        <v>-</v>
      </c>
      <c r="AK251" t="str">
        <f>VLOOKUP(AA251,Poulefase!$BD$76:$BE$87,2,FALSE)</f>
        <v>-</v>
      </c>
      <c r="AL251" t="str">
        <f>VLOOKUP(AB251,Poulefase!$BD$76:$BE$87,2,FALSE)</f>
        <v>-</v>
      </c>
      <c r="AM251" t="str">
        <f>VLOOKUP(AC251,Poulefase!$BD$76:$BE$87,2,FALSE)</f>
        <v>-</v>
      </c>
    </row>
    <row r="252" spans="7:39" ht="16.2" thickBot="1">
      <c r="G252" s="81">
        <v>247</v>
      </c>
      <c r="H252" s="76" t="s">
        <v>9</v>
      </c>
      <c r="I252" s="75"/>
      <c r="J252" s="76" t="s">
        <v>11</v>
      </c>
      <c r="K252" s="76" t="s">
        <v>12</v>
      </c>
      <c r="L252" s="75"/>
      <c r="M252" s="76" t="s">
        <v>14</v>
      </c>
      <c r="N252" s="76" t="s">
        <v>136</v>
      </c>
      <c r="O252" s="76" t="s">
        <v>137</v>
      </c>
      <c r="P252" s="75"/>
      <c r="Q252" s="76" t="s">
        <v>139</v>
      </c>
      <c r="R252" s="76" t="s">
        <v>140</v>
      </c>
      <c r="S252" s="75"/>
      <c r="U252" t="s">
        <v>456</v>
      </c>
      <c r="V252" s="75" t="s">
        <v>137</v>
      </c>
      <c r="W252" s="75" t="s">
        <v>136</v>
      </c>
      <c r="X252" s="75" t="s">
        <v>139</v>
      </c>
      <c r="Y252" s="75" t="s">
        <v>11</v>
      </c>
      <c r="Z252" s="75" t="s">
        <v>9</v>
      </c>
      <c r="AA252" s="75" t="s">
        <v>14</v>
      </c>
      <c r="AB252" s="75" t="s">
        <v>12</v>
      </c>
      <c r="AC252" s="82" t="s">
        <v>140</v>
      </c>
      <c r="AE252" t="s">
        <v>456</v>
      </c>
      <c r="AF252" t="str">
        <f>VLOOKUP(V252,Poulefase!$BD$76:$BE$87,2,FALSE)</f>
        <v>-</v>
      </c>
      <c r="AG252" t="str">
        <f>VLOOKUP(W252,Poulefase!$BD$76:$BE$87,2,FALSE)</f>
        <v>-</v>
      </c>
      <c r="AH252" t="str">
        <f>VLOOKUP(X252,Poulefase!$BD$76:$BE$87,2,FALSE)</f>
        <v>-</v>
      </c>
      <c r="AI252" t="str">
        <f>VLOOKUP(Y252,Poulefase!$BD$76:$BE$87,2,FALSE)</f>
        <v>-</v>
      </c>
      <c r="AJ252" t="str">
        <f>VLOOKUP(Z252,Poulefase!$BD$76:$BE$87,2,FALSE)</f>
        <v>-</v>
      </c>
      <c r="AK252" t="str">
        <f>VLOOKUP(AA252,Poulefase!$BD$76:$BE$87,2,FALSE)</f>
        <v>-</v>
      </c>
      <c r="AL252" t="str">
        <f>VLOOKUP(AB252,Poulefase!$BD$76:$BE$87,2,FALSE)</f>
        <v>-</v>
      </c>
      <c r="AM252" t="str">
        <f>VLOOKUP(AC252,Poulefase!$BD$76:$BE$87,2,FALSE)</f>
        <v>-</v>
      </c>
    </row>
    <row r="253" spans="7:39" ht="16.2" thickBot="1">
      <c r="G253" s="81">
        <v>248</v>
      </c>
      <c r="H253" s="76" t="s">
        <v>9</v>
      </c>
      <c r="I253" s="75"/>
      <c r="J253" s="76" t="s">
        <v>11</v>
      </c>
      <c r="K253" s="76" t="s">
        <v>12</v>
      </c>
      <c r="L253" s="75"/>
      <c r="M253" s="76" t="s">
        <v>14</v>
      </c>
      <c r="N253" s="76" t="s">
        <v>136</v>
      </c>
      <c r="O253" s="76" t="s">
        <v>137</v>
      </c>
      <c r="P253" s="76" t="s">
        <v>138</v>
      </c>
      <c r="Q253" s="75"/>
      <c r="R253" s="75"/>
      <c r="S253" s="76" t="s">
        <v>141</v>
      </c>
      <c r="U253" t="s">
        <v>457</v>
      </c>
      <c r="V253" s="75" t="s">
        <v>137</v>
      </c>
      <c r="W253" s="75" t="s">
        <v>136</v>
      </c>
      <c r="X253" s="75" t="s">
        <v>14</v>
      </c>
      <c r="Y253" s="75" t="s">
        <v>11</v>
      </c>
      <c r="Z253" s="75" t="s">
        <v>9</v>
      </c>
      <c r="AA253" s="75" t="s">
        <v>12</v>
      </c>
      <c r="AB253" s="75" t="s">
        <v>141</v>
      </c>
      <c r="AC253" s="82" t="s">
        <v>138</v>
      </c>
      <c r="AE253" t="s">
        <v>457</v>
      </c>
      <c r="AF253" t="str">
        <f>VLOOKUP(V253,Poulefase!$BD$76:$BE$87,2,FALSE)</f>
        <v>-</v>
      </c>
      <c r="AG253" t="str">
        <f>VLOOKUP(W253,Poulefase!$BD$76:$BE$87,2,FALSE)</f>
        <v>-</v>
      </c>
      <c r="AH253" t="str">
        <f>VLOOKUP(X253,Poulefase!$BD$76:$BE$87,2,FALSE)</f>
        <v>-</v>
      </c>
      <c r="AI253" t="str">
        <f>VLOOKUP(Y253,Poulefase!$BD$76:$BE$87,2,FALSE)</f>
        <v>-</v>
      </c>
      <c r="AJ253" t="str">
        <f>VLOOKUP(Z253,Poulefase!$BD$76:$BE$87,2,FALSE)</f>
        <v>-</v>
      </c>
      <c r="AK253" t="str">
        <f>VLOOKUP(AA253,Poulefase!$BD$76:$BE$87,2,FALSE)</f>
        <v>-</v>
      </c>
      <c r="AL253" t="str">
        <f>VLOOKUP(AB253,Poulefase!$BD$76:$BE$87,2,FALSE)</f>
        <v>-</v>
      </c>
      <c r="AM253" t="str">
        <f>VLOOKUP(AC253,Poulefase!$BD$76:$BE$87,2,FALSE)</f>
        <v>-</v>
      </c>
    </row>
    <row r="254" spans="7:39" ht="16.2" thickBot="1">
      <c r="G254" s="81">
        <v>249</v>
      </c>
      <c r="H254" s="76" t="s">
        <v>9</v>
      </c>
      <c r="I254" s="75"/>
      <c r="J254" s="76" t="s">
        <v>11</v>
      </c>
      <c r="K254" s="76" t="s">
        <v>12</v>
      </c>
      <c r="L254" s="75"/>
      <c r="M254" s="76" t="s">
        <v>14</v>
      </c>
      <c r="N254" s="76" t="s">
        <v>136</v>
      </c>
      <c r="O254" s="76" t="s">
        <v>137</v>
      </c>
      <c r="P254" s="76" t="s">
        <v>138</v>
      </c>
      <c r="Q254" s="75"/>
      <c r="R254" s="76" t="s">
        <v>140</v>
      </c>
      <c r="S254" s="75"/>
      <c r="U254" t="s">
        <v>458</v>
      </c>
      <c r="V254" s="75" t="s">
        <v>137</v>
      </c>
      <c r="W254" s="75" t="s">
        <v>136</v>
      </c>
      <c r="X254" s="75" t="s">
        <v>14</v>
      </c>
      <c r="Y254" s="75" t="s">
        <v>11</v>
      </c>
      <c r="Z254" s="75" t="s">
        <v>9</v>
      </c>
      <c r="AA254" s="75" t="s">
        <v>12</v>
      </c>
      <c r="AB254" s="75" t="s">
        <v>138</v>
      </c>
      <c r="AC254" s="82" t="s">
        <v>140</v>
      </c>
      <c r="AE254" t="s">
        <v>458</v>
      </c>
      <c r="AF254" t="str">
        <f>VLOOKUP(V254,Poulefase!$BD$76:$BE$87,2,FALSE)</f>
        <v>-</v>
      </c>
      <c r="AG254" t="str">
        <f>VLOOKUP(W254,Poulefase!$BD$76:$BE$87,2,FALSE)</f>
        <v>-</v>
      </c>
      <c r="AH254" t="str">
        <f>VLOOKUP(X254,Poulefase!$BD$76:$BE$87,2,FALSE)</f>
        <v>-</v>
      </c>
      <c r="AI254" t="str">
        <f>VLOOKUP(Y254,Poulefase!$BD$76:$BE$87,2,FALSE)</f>
        <v>-</v>
      </c>
      <c r="AJ254" t="str">
        <f>VLOOKUP(Z254,Poulefase!$BD$76:$BE$87,2,FALSE)</f>
        <v>-</v>
      </c>
      <c r="AK254" t="str">
        <f>VLOOKUP(AA254,Poulefase!$BD$76:$BE$87,2,FALSE)</f>
        <v>-</v>
      </c>
      <c r="AL254" t="str">
        <f>VLOOKUP(AB254,Poulefase!$BD$76:$BE$87,2,FALSE)</f>
        <v>-</v>
      </c>
      <c r="AM254" t="str">
        <f>VLOOKUP(AC254,Poulefase!$BD$76:$BE$87,2,FALSE)</f>
        <v>-</v>
      </c>
    </row>
    <row r="255" spans="7:39" ht="16.2" thickBot="1">
      <c r="G255" s="81">
        <v>250</v>
      </c>
      <c r="H255" s="76" t="s">
        <v>9</v>
      </c>
      <c r="I255" s="75"/>
      <c r="J255" s="76" t="s">
        <v>11</v>
      </c>
      <c r="K255" s="76" t="s">
        <v>12</v>
      </c>
      <c r="L255" s="75"/>
      <c r="M255" s="76" t="s">
        <v>14</v>
      </c>
      <c r="N255" s="76" t="s">
        <v>136</v>
      </c>
      <c r="O255" s="76" t="s">
        <v>137</v>
      </c>
      <c r="P255" s="76" t="s">
        <v>138</v>
      </c>
      <c r="Q255" s="76" t="s">
        <v>139</v>
      </c>
      <c r="R255" s="75"/>
      <c r="S255" s="75"/>
      <c r="U255" t="s">
        <v>459</v>
      </c>
      <c r="V255" s="75" t="s">
        <v>137</v>
      </c>
      <c r="W255" s="75" t="s">
        <v>136</v>
      </c>
      <c r="X255" s="75" t="s">
        <v>139</v>
      </c>
      <c r="Y255" s="75" t="s">
        <v>11</v>
      </c>
      <c r="Z255" s="75" t="s">
        <v>9</v>
      </c>
      <c r="AA255" s="75" t="s">
        <v>14</v>
      </c>
      <c r="AB255" s="75" t="s">
        <v>12</v>
      </c>
      <c r="AC255" s="82" t="s">
        <v>138</v>
      </c>
      <c r="AE255" t="s">
        <v>459</v>
      </c>
      <c r="AF255" t="str">
        <f>VLOOKUP(V255,Poulefase!$BD$76:$BE$87,2,FALSE)</f>
        <v>-</v>
      </c>
      <c r="AG255" t="str">
        <f>VLOOKUP(W255,Poulefase!$BD$76:$BE$87,2,FALSE)</f>
        <v>-</v>
      </c>
      <c r="AH255" t="str">
        <f>VLOOKUP(X255,Poulefase!$BD$76:$BE$87,2,FALSE)</f>
        <v>-</v>
      </c>
      <c r="AI255" t="str">
        <f>VLOOKUP(Y255,Poulefase!$BD$76:$BE$87,2,FALSE)</f>
        <v>-</v>
      </c>
      <c r="AJ255" t="str">
        <f>VLOOKUP(Z255,Poulefase!$BD$76:$BE$87,2,FALSE)</f>
        <v>-</v>
      </c>
      <c r="AK255" t="str">
        <f>VLOOKUP(AA255,Poulefase!$BD$76:$BE$87,2,FALSE)</f>
        <v>-</v>
      </c>
      <c r="AL255" t="str">
        <f>VLOOKUP(AB255,Poulefase!$BD$76:$BE$87,2,FALSE)</f>
        <v>-</v>
      </c>
      <c r="AM255" t="str">
        <f>VLOOKUP(AC255,Poulefase!$BD$76:$BE$87,2,FALSE)</f>
        <v>-</v>
      </c>
    </row>
    <row r="256" spans="7:39" ht="16.2" thickBot="1">
      <c r="G256" s="81">
        <v>251</v>
      </c>
      <c r="H256" s="76" t="s">
        <v>9</v>
      </c>
      <c r="I256" s="75"/>
      <c r="J256" s="76" t="s">
        <v>11</v>
      </c>
      <c r="K256" s="76" t="s">
        <v>12</v>
      </c>
      <c r="L256" s="76" t="s">
        <v>13</v>
      </c>
      <c r="M256" s="75"/>
      <c r="N256" s="75"/>
      <c r="O256" s="75"/>
      <c r="P256" s="76" t="s">
        <v>138</v>
      </c>
      <c r="Q256" s="76" t="s">
        <v>139</v>
      </c>
      <c r="R256" s="76" t="s">
        <v>140</v>
      </c>
      <c r="S256" s="76" t="s">
        <v>141</v>
      </c>
      <c r="U256" t="s">
        <v>460</v>
      </c>
      <c r="V256" s="75" t="s">
        <v>13</v>
      </c>
      <c r="W256" s="75" t="s">
        <v>139</v>
      </c>
      <c r="X256" s="75" t="s">
        <v>138</v>
      </c>
      <c r="Y256" s="75" t="s">
        <v>11</v>
      </c>
      <c r="Z256" s="75" t="s">
        <v>9</v>
      </c>
      <c r="AA256" s="75" t="s">
        <v>12</v>
      </c>
      <c r="AB256" s="75" t="s">
        <v>141</v>
      </c>
      <c r="AC256" s="82" t="s">
        <v>140</v>
      </c>
      <c r="AE256" t="s">
        <v>460</v>
      </c>
      <c r="AF256" t="str">
        <f>VLOOKUP(V256,Poulefase!$BD$76:$BE$87,2,FALSE)</f>
        <v>-</v>
      </c>
      <c r="AG256" t="str">
        <f>VLOOKUP(W256,Poulefase!$BD$76:$BE$87,2,FALSE)</f>
        <v>-</v>
      </c>
      <c r="AH256" t="str">
        <f>VLOOKUP(X256,Poulefase!$BD$76:$BE$87,2,FALSE)</f>
        <v>-</v>
      </c>
      <c r="AI256" t="str">
        <f>VLOOKUP(Y256,Poulefase!$BD$76:$BE$87,2,FALSE)</f>
        <v>-</v>
      </c>
      <c r="AJ256" t="str">
        <f>VLOOKUP(Z256,Poulefase!$BD$76:$BE$87,2,FALSE)</f>
        <v>-</v>
      </c>
      <c r="AK256" t="str">
        <f>VLOOKUP(AA256,Poulefase!$BD$76:$BE$87,2,FALSE)</f>
        <v>-</v>
      </c>
      <c r="AL256" t="str">
        <f>VLOOKUP(AB256,Poulefase!$BD$76:$BE$87,2,FALSE)</f>
        <v>-</v>
      </c>
      <c r="AM256" t="str">
        <f>VLOOKUP(AC256,Poulefase!$BD$76:$BE$87,2,FALSE)</f>
        <v>-</v>
      </c>
    </row>
    <row r="257" spans="7:39" ht="16.2" thickBot="1">
      <c r="G257" s="81">
        <v>252</v>
      </c>
      <c r="H257" s="76" t="s">
        <v>9</v>
      </c>
      <c r="I257" s="75"/>
      <c r="J257" s="76" t="s">
        <v>11</v>
      </c>
      <c r="K257" s="76" t="s">
        <v>12</v>
      </c>
      <c r="L257" s="76" t="s">
        <v>13</v>
      </c>
      <c r="M257" s="75"/>
      <c r="N257" s="75"/>
      <c r="O257" s="76" t="s">
        <v>137</v>
      </c>
      <c r="P257" s="75"/>
      <c r="Q257" s="76" t="s">
        <v>139</v>
      </c>
      <c r="R257" s="76" t="s">
        <v>140</v>
      </c>
      <c r="S257" s="76" t="s">
        <v>141</v>
      </c>
      <c r="U257" t="s">
        <v>461</v>
      </c>
      <c r="V257" s="75" t="s">
        <v>137</v>
      </c>
      <c r="W257" s="75" t="s">
        <v>139</v>
      </c>
      <c r="X257" s="75" t="s">
        <v>13</v>
      </c>
      <c r="Y257" s="75" t="s">
        <v>11</v>
      </c>
      <c r="Z257" s="75" t="s">
        <v>9</v>
      </c>
      <c r="AA257" s="75" t="s">
        <v>12</v>
      </c>
      <c r="AB257" s="75" t="s">
        <v>141</v>
      </c>
      <c r="AC257" s="82" t="s">
        <v>140</v>
      </c>
      <c r="AE257" t="s">
        <v>461</v>
      </c>
      <c r="AF257" t="str">
        <f>VLOOKUP(V257,Poulefase!$BD$76:$BE$87,2,FALSE)</f>
        <v>-</v>
      </c>
      <c r="AG257" t="str">
        <f>VLOOKUP(W257,Poulefase!$BD$76:$BE$87,2,FALSE)</f>
        <v>-</v>
      </c>
      <c r="AH257" t="str">
        <f>VLOOKUP(X257,Poulefase!$BD$76:$BE$87,2,FALSE)</f>
        <v>-</v>
      </c>
      <c r="AI257" t="str">
        <f>VLOOKUP(Y257,Poulefase!$BD$76:$BE$87,2,FALSE)</f>
        <v>-</v>
      </c>
      <c r="AJ257" t="str">
        <f>VLOOKUP(Z257,Poulefase!$BD$76:$BE$87,2,FALSE)</f>
        <v>-</v>
      </c>
      <c r="AK257" t="str">
        <f>VLOOKUP(AA257,Poulefase!$BD$76:$BE$87,2,FALSE)</f>
        <v>-</v>
      </c>
      <c r="AL257" t="str">
        <f>VLOOKUP(AB257,Poulefase!$BD$76:$BE$87,2,FALSE)</f>
        <v>-</v>
      </c>
      <c r="AM257" t="str">
        <f>VLOOKUP(AC257,Poulefase!$BD$76:$BE$87,2,FALSE)</f>
        <v>-</v>
      </c>
    </row>
    <row r="258" spans="7:39" ht="16.2" thickBot="1">
      <c r="G258" s="81">
        <v>253</v>
      </c>
      <c r="H258" s="76" t="s">
        <v>9</v>
      </c>
      <c r="I258" s="75"/>
      <c r="J258" s="76" t="s">
        <v>11</v>
      </c>
      <c r="K258" s="76" t="s">
        <v>12</v>
      </c>
      <c r="L258" s="76" t="s">
        <v>13</v>
      </c>
      <c r="M258" s="75"/>
      <c r="N258" s="75"/>
      <c r="O258" s="76" t="s">
        <v>137</v>
      </c>
      <c r="P258" s="76" t="s">
        <v>138</v>
      </c>
      <c r="Q258" s="75"/>
      <c r="R258" s="76" t="s">
        <v>140</v>
      </c>
      <c r="S258" s="76" t="s">
        <v>141</v>
      </c>
      <c r="U258" t="s">
        <v>462</v>
      </c>
      <c r="V258" s="75" t="s">
        <v>137</v>
      </c>
      <c r="W258" s="75" t="s">
        <v>13</v>
      </c>
      <c r="X258" s="75" t="s">
        <v>138</v>
      </c>
      <c r="Y258" s="75" t="s">
        <v>11</v>
      </c>
      <c r="Z258" s="75" t="s">
        <v>9</v>
      </c>
      <c r="AA258" s="75" t="s">
        <v>12</v>
      </c>
      <c r="AB258" s="75" t="s">
        <v>141</v>
      </c>
      <c r="AC258" s="82" t="s">
        <v>140</v>
      </c>
      <c r="AE258" t="s">
        <v>462</v>
      </c>
      <c r="AF258" t="str">
        <f>VLOOKUP(V258,Poulefase!$BD$76:$BE$87,2,FALSE)</f>
        <v>-</v>
      </c>
      <c r="AG258" t="str">
        <f>VLOOKUP(W258,Poulefase!$BD$76:$BE$87,2,FALSE)</f>
        <v>-</v>
      </c>
      <c r="AH258" t="str">
        <f>VLOOKUP(X258,Poulefase!$BD$76:$BE$87,2,FALSE)</f>
        <v>-</v>
      </c>
      <c r="AI258" t="str">
        <f>VLOOKUP(Y258,Poulefase!$BD$76:$BE$87,2,FALSE)</f>
        <v>-</v>
      </c>
      <c r="AJ258" t="str">
        <f>VLOOKUP(Z258,Poulefase!$BD$76:$BE$87,2,FALSE)</f>
        <v>-</v>
      </c>
      <c r="AK258" t="str">
        <f>VLOOKUP(AA258,Poulefase!$BD$76:$BE$87,2,FALSE)</f>
        <v>-</v>
      </c>
      <c r="AL258" t="str">
        <f>VLOOKUP(AB258,Poulefase!$BD$76:$BE$87,2,FALSE)</f>
        <v>-</v>
      </c>
      <c r="AM258" t="str">
        <f>VLOOKUP(AC258,Poulefase!$BD$76:$BE$87,2,FALSE)</f>
        <v>-</v>
      </c>
    </row>
    <row r="259" spans="7:39" ht="16.2" thickBot="1">
      <c r="G259" s="81">
        <v>254</v>
      </c>
      <c r="H259" s="76" t="s">
        <v>9</v>
      </c>
      <c r="I259" s="75"/>
      <c r="J259" s="76" t="s">
        <v>11</v>
      </c>
      <c r="K259" s="76" t="s">
        <v>12</v>
      </c>
      <c r="L259" s="76" t="s">
        <v>13</v>
      </c>
      <c r="M259" s="75"/>
      <c r="N259" s="75"/>
      <c r="O259" s="76" t="s">
        <v>137</v>
      </c>
      <c r="P259" s="76" t="s">
        <v>138</v>
      </c>
      <c r="Q259" s="76" t="s">
        <v>139</v>
      </c>
      <c r="R259" s="75"/>
      <c r="S259" s="76" t="s">
        <v>141</v>
      </c>
      <c r="U259" t="s">
        <v>463</v>
      </c>
      <c r="V259" s="75" t="s">
        <v>137</v>
      </c>
      <c r="W259" s="75" t="s">
        <v>139</v>
      </c>
      <c r="X259" s="75" t="s">
        <v>13</v>
      </c>
      <c r="Y259" s="75" t="s">
        <v>11</v>
      </c>
      <c r="Z259" s="75" t="s">
        <v>9</v>
      </c>
      <c r="AA259" s="75" t="s">
        <v>12</v>
      </c>
      <c r="AB259" s="75" t="s">
        <v>141</v>
      </c>
      <c r="AC259" s="82" t="s">
        <v>138</v>
      </c>
      <c r="AE259" t="s">
        <v>463</v>
      </c>
      <c r="AF259" t="str">
        <f>VLOOKUP(V259,Poulefase!$BD$76:$BE$87,2,FALSE)</f>
        <v>-</v>
      </c>
      <c r="AG259" t="str">
        <f>VLOOKUP(W259,Poulefase!$BD$76:$BE$87,2,FALSE)</f>
        <v>-</v>
      </c>
      <c r="AH259" t="str">
        <f>VLOOKUP(X259,Poulefase!$BD$76:$BE$87,2,FALSE)</f>
        <v>-</v>
      </c>
      <c r="AI259" t="str">
        <f>VLOOKUP(Y259,Poulefase!$BD$76:$BE$87,2,FALSE)</f>
        <v>-</v>
      </c>
      <c r="AJ259" t="str">
        <f>VLOOKUP(Z259,Poulefase!$BD$76:$BE$87,2,FALSE)</f>
        <v>-</v>
      </c>
      <c r="AK259" t="str">
        <f>VLOOKUP(AA259,Poulefase!$BD$76:$BE$87,2,FALSE)</f>
        <v>-</v>
      </c>
      <c r="AL259" t="str">
        <f>VLOOKUP(AB259,Poulefase!$BD$76:$BE$87,2,FALSE)</f>
        <v>-</v>
      </c>
      <c r="AM259" t="str">
        <f>VLOOKUP(AC259,Poulefase!$BD$76:$BE$87,2,FALSE)</f>
        <v>-</v>
      </c>
    </row>
    <row r="260" spans="7:39" ht="16.2" thickBot="1">
      <c r="G260" s="81">
        <v>255</v>
      </c>
      <c r="H260" s="76" t="s">
        <v>9</v>
      </c>
      <c r="I260" s="75"/>
      <c r="J260" s="76" t="s">
        <v>11</v>
      </c>
      <c r="K260" s="76" t="s">
        <v>12</v>
      </c>
      <c r="L260" s="76" t="s">
        <v>13</v>
      </c>
      <c r="M260" s="75"/>
      <c r="N260" s="75"/>
      <c r="O260" s="76" t="s">
        <v>137</v>
      </c>
      <c r="P260" s="76" t="s">
        <v>138</v>
      </c>
      <c r="Q260" s="76" t="s">
        <v>139</v>
      </c>
      <c r="R260" s="76" t="s">
        <v>140</v>
      </c>
      <c r="S260" s="75"/>
      <c r="U260" t="s">
        <v>464</v>
      </c>
      <c r="V260" s="75" t="s">
        <v>137</v>
      </c>
      <c r="W260" s="75" t="s">
        <v>139</v>
      </c>
      <c r="X260" s="75" t="s">
        <v>13</v>
      </c>
      <c r="Y260" s="75" t="s">
        <v>11</v>
      </c>
      <c r="Z260" s="75" t="s">
        <v>9</v>
      </c>
      <c r="AA260" s="75" t="s">
        <v>12</v>
      </c>
      <c r="AB260" s="75" t="s">
        <v>138</v>
      </c>
      <c r="AC260" s="82" t="s">
        <v>140</v>
      </c>
      <c r="AE260" t="s">
        <v>464</v>
      </c>
      <c r="AF260" t="str">
        <f>VLOOKUP(V260,Poulefase!$BD$76:$BE$87,2,FALSE)</f>
        <v>-</v>
      </c>
      <c r="AG260" t="str">
        <f>VLOOKUP(W260,Poulefase!$BD$76:$BE$87,2,FALSE)</f>
        <v>-</v>
      </c>
      <c r="AH260" t="str">
        <f>VLOOKUP(X260,Poulefase!$BD$76:$BE$87,2,FALSE)</f>
        <v>-</v>
      </c>
      <c r="AI260" t="str">
        <f>VLOOKUP(Y260,Poulefase!$BD$76:$BE$87,2,FALSE)</f>
        <v>-</v>
      </c>
      <c r="AJ260" t="str">
        <f>VLOOKUP(Z260,Poulefase!$BD$76:$BE$87,2,FALSE)</f>
        <v>-</v>
      </c>
      <c r="AK260" t="str">
        <f>VLOOKUP(AA260,Poulefase!$BD$76:$BE$87,2,FALSE)</f>
        <v>-</v>
      </c>
      <c r="AL260" t="str">
        <f>VLOOKUP(AB260,Poulefase!$BD$76:$BE$87,2,FALSE)</f>
        <v>-</v>
      </c>
      <c r="AM260" t="str">
        <f>VLOOKUP(AC260,Poulefase!$BD$76:$BE$87,2,FALSE)</f>
        <v>-</v>
      </c>
    </row>
    <row r="261" spans="7:39" ht="16.2" thickBot="1">
      <c r="G261" s="81">
        <v>256</v>
      </c>
      <c r="H261" s="76" t="s">
        <v>9</v>
      </c>
      <c r="I261" s="75"/>
      <c r="J261" s="76" t="s">
        <v>11</v>
      </c>
      <c r="K261" s="76" t="s">
        <v>12</v>
      </c>
      <c r="L261" s="76" t="s">
        <v>13</v>
      </c>
      <c r="M261" s="75"/>
      <c r="N261" s="76" t="s">
        <v>136</v>
      </c>
      <c r="O261" s="75"/>
      <c r="P261" s="75"/>
      <c r="Q261" s="76" t="s">
        <v>139</v>
      </c>
      <c r="R261" s="76" t="s">
        <v>140</v>
      </c>
      <c r="S261" s="76" t="s">
        <v>141</v>
      </c>
      <c r="U261" t="s">
        <v>465</v>
      </c>
      <c r="V261" s="75" t="s">
        <v>13</v>
      </c>
      <c r="W261" s="75" t="s">
        <v>136</v>
      </c>
      <c r="X261" s="75" t="s">
        <v>139</v>
      </c>
      <c r="Y261" s="75" t="s">
        <v>11</v>
      </c>
      <c r="Z261" s="75" t="s">
        <v>9</v>
      </c>
      <c r="AA261" s="75" t="s">
        <v>12</v>
      </c>
      <c r="AB261" s="75" t="s">
        <v>141</v>
      </c>
      <c r="AC261" s="82" t="s">
        <v>140</v>
      </c>
      <c r="AE261" t="s">
        <v>465</v>
      </c>
      <c r="AF261" t="str">
        <f>VLOOKUP(V261,Poulefase!$BD$76:$BE$87,2,FALSE)</f>
        <v>-</v>
      </c>
      <c r="AG261" t="str">
        <f>VLOOKUP(W261,Poulefase!$BD$76:$BE$87,2,FALSE)</f>
        <v>-</v>
      </c>
      <c r="AH261" t="str">
        <f>VLOOKUP(X261,Poulefase!$BD$76:$BE$87,2,FALSE)</f>
        <v>-</v>
      </c>
      <c r="AI261" t="str">
        <f>VLOOKUP(Y261,Poulefase!$BD$76:$BE$87,2,FALSE)</f>
        <v>-</v>
      </c>
      <c r="AJ261" t="str">
        <f>VLOOKUP(Z261,Poulefase!$BD$76:$BE$87,2,FALSE)</f>
        <v>-</v>
      </c>
      <c r="AK261" t="str">
        <f>VLOOKUP(AA261,Poulefase!$BD$76:$BE$87,2,FALSE)</f>
        <v>-</v>
      </c>
      <c r="AL261" t="str">
        <f>VLOOKUP(AB261,Poulefase!$BD$76:$BE$87,2,FALSE)</f>
        <v>-</v>
      </c>
      <c r="AM261" t="str">
        <f>VLOOKUP(AC261,Poulefase!$BD$76:$BE$87,2,FALSE)</f>
        <v>-</v>
      </c>
    </row>
    <row r="262" spans="7:39" ht="16.2" thickBot="1">
      <c r="G262" s="81">
        <v>257</v>
      </c>
      <c r="H262" s="76" t="s">
        <v>9</v>
      </c>
      <c r="I262" s="75"/>
      <c r="J262" s="76" t="s">
        <v>11</v>
      </c>
      <c r="K262" s="76" t="s">
        <v>12</v>
      </c>
      <c r="L262" s="76" t="s">
        <v>13</v>
      </c>
      <c r="M262" s="75"/>
      <c r="N262" s="76" t="s">
        <v>136</v>
      </c>
      <c r="O262" s="75"/>
      <c r="P262" s="76" t="s">
        <v>138</v>
      </c>
      <c r="Q262" s="75"/>
      <c r="R262" s="76" t="s">
        <v>140</v>
      </c>
      <c r="S262" s="76" t="s">
        <v>141</v>
      </c>
      <c r="U262" t="s">
        <v>466</v>
      </c>
      <c r="V262" s="75" t="s">
        <v>13</v>
      </c>
      <c r="W262" s="75" t="s">
        <v>136</v>
      </c>
      <c r="X262" s="75" t="s">
        <v>138</v>
      </c>
      <c r="Y262" s="75" t="s">
        <v>11</v>
      </c>
      <c r="Z262" s="75" t="s">
        <v>9</v>
      </c>
      <c r="AA262" s="75" t="s">
        <v>12</v>
      </c>
      <c r="AB262" s="75" t="s">
        <v>141</v>
      </c>
      <c r="AC262" s="82" t="s">
        <v>140</v>
      </c>
      <c r="AE262" t="s">
        <v>466</v>
      </c>
      <c r="AF262" t="str">
        <f>VLOOKUP(V262,Poulefase!$BD$76:$BE$87,2,FALSE)</f>
        <v>-</v>
      </c>
      <c r="AG262" t="str">
        <f>VLOOKUP(W262,Poulefase!$BD$76:$BE$87,2,FALSE)</f>
        <v>-</v>
      </c>
      <c r="AH262" t="str">
        <f>VLOOKUP(X262,Poulefase!$BD$76:$BE$87,2,FALSE)</f>
        <v>-</v>
      </c>
      <c r="AI262" t="str">
        <f>VLOOKUP(Y262,Poulefase!$BD$76:$BE$87,2,FALSE)</f>
        <v>-</v>
      </c>
      <c r="AJ262" t="str">
        <f>VLOOKUP(Z262,Poulefase!$BD$76:$BE$87,2,FALSE)</f>
        <v>-</v>
      </c>
      <c r="AK262" t="str">
        <f>VLOOKUP(AA262,Poulefase!$BD$76:$BE$87,2,FALSE)</f>
        <v>-</v>
      </c>
      <c r="AL262" t="str">
        <f>VLOOKUP(AB262,Poulefase!$BD$76:$BE$87,2,FALSE)</f>
        <v>-</v>
      </c>
      <c r="AM262" t="str">
        <f>VLOOKUP(AC262,Poulefase!$BD$76:$BE$87,2,FALSE)</f>
        <v>-</v>
      </c>
    </row>
    <row r="263" spans="7:39" ht="16.2" thickBot="1">
      <c r="G263" s="81">
        <v>258</v>
      </c>
      <c r="H263" s="76" t="s">
        <v>9</v>
      </c>
      <c r="I263" s="75"/>
      <c r="J263" s="76" t="s">
        <v>11</v>
      </c>
      <c r="K263" s="76" t="s">
        <v>12</v>
      </c>
      <c r="L263" s="76" t="s">
        <v>13</v>
      </c>
      <c r="M263" s="75"/>
      <c r="N263" s="76" t="s">
        <v>136</v>
      </c>
      <c r="O263" s="75"/>
      <c r="P263" s="76" t="s">
        <v>138</v>
      </c>
      <c r="Q263" s="76" t="s">
        <v>139</v>
      </c>
      <c r="R263" s="75"/>
      <c r="S263" s="76" t="s">
        <v>141</v>
      </c>
      <c r="U263" t="s">
        <v>467</v>
      </c>
      <c r="V263" s="75" t="s">
        <v>13</v>
      </c>
      <c r="W263" s="75" t="s">
        <v>136</v>
      </c>
      <c r="X263" s="75" t="s">
        <v>139</v>
      </c>
      <c r="Y263" s="75" t="s">
        <v>11</v>
      </c>
      <c r="Z263" s="75" t="s">
        <v>9</v>
      </c>
      <c r="AA263" s="75" t="s">
        <v>12</v>
      </c>
      <c r="AB263" s="75" t="s">
        <v>141</v>
      </c>
      <c r="AC263" s="82" t="s">
        <v>138</v>
      </c>
      <c r="AE263" t="s">
        <v>467</v>
      </c>
      <c r="AF263" t="str">
        <f>VLOOKUP(V263,Poulefase!$BD$76:$BE$87,2,FALSE)</f>
        <v>-</v>
      </c>
      <c r="AG263" t="str">
        <f>VLOOKUP(W263,Poulefase!$BD$76:$BE$87,2,FALSE)</f>
        <v>-</v>
      </c>
      <c r="AH263" t="str">
        <f>VLOOKUP(X263,Poulefase!$BD$76:$BE$87,2,FALSE)</f>
        <v>-</v>
      </c>
      <c r="AI263" t="str">
        <f>VLOOKUP(Y263,Poulefase!$BD$76:$BE$87,2,FALSE)</f>
        <v>-</v>
      </c>
      <c r="AJ263" t="str">
        <f>VLOOKUP(Z263,Poulefase!$BD$76:$BE$87,2,FALSE)</f>
        <v>-</v>
      </c>
      <c r="AK263" t="str">
        <f>VLOOKUP(AA263,Poulefase!$BD$76:$BE$87,2,FALSE)</f>
        <v>-</v>
      </c>
      <c r="AL263" t="str">
        <f>VLOOKUP(AB263,Poulefase!$BD$76:$BE$87,2,FALSE)</f>
        <v>-</v>
      </c>
      <c r="AM263" t="str">
        <f>VLOOKUP(AC263,Poulefase!$BD$76:$BE$87,2,FALSE)</f>
        <v>-</v>
      </c>
    </row>
    <row r="264" spans="7:39" ht="16.2" thickBot="1">
      <c r="G264" s="81">
        <v>259</v>
      </c>
      <c r="H264" s="76" t="s">
        <v>9</v>
      </c>
      <c r="I264" s="75"/>
      <c r="J264" s="76" t="s">
        <v>11</v>
      </c>
      <c r="K264" s="76" t="s">
        <v>12</v>
      </c>
      <c r="L264" s="76" t="s">
        <v>13</v>
      </c>
      <c r="M264" s="75"/>
      <c r="N264" s="76" t="s">
        <v>136</v>
      </c>
      <c r="O264" s="75"/>
      <c r="P264" s="76" t="s">
        <v>138</v>
      </c>
      <c r="Q264" s="76" t="s">
        <v>139</v>
      </c>
      <c r="R264" s="76" t="s">
        <v>140</v>
      </c>
      <c r="S264" s="75"/>
      <c r="U264" t="s">
        <v>468</v>
      </c>
      <c r="V264" s="75" t="s">
        <v>13</v>
      </c>
      <c r="W264" s="75" t="s">
        <v>136</v>
      </c>
      <c r="X264" s="75" t="s">
        <v>139</v>
      </c>
      <c r="Y264" s="75" t="s">
        <v>11</v>
      </c>
      <c r="Z264" s="75" t="s">
        <v>9</v>
      </c>
      <c r="AA264" s="75" t="s">
        <v>12</v>
      </c>
      <c r="AB264" s="75" t="s">
        <v>138</v>
      </c>
      <c r="AC264" s="82" t="s">
        <v>140</v>
      </c>
      <c r="AE264" t="s">
        <v>468</v>
      </c>
      <c r="AF264" t="str">
        <f>VLOOKUP(V264,Poulefase!$BD$76:$BE$87,2,FALSE)</f>
        <v>-</v>
      </c>
      <c r="AG264" t="str">
        <f>VLOOKUP(W264,Poulefase!$BD$76:$BE$87,2,FALSE)</f>
        <v>-</v>
      </c>
      <c r="AH264" t="str">
        <f>VLOOKUP(X264,Poulefase!$BD$76:$BE$87,2,FALSE)</f>
        <v>-</v>
      </c>
      <c r="AI264" t="str">
        <f>VLOOKUP(Y264,Poulefase!$BD$76:$BE$87,2,FALSE)</f>
        <v>-</v>
      </c>
      <c r="AJ264" t="str">
        <f>VLOOKUP(Z264,Poulefase!$BD$76:$BE$87,2,FALSE)</f>
        <v>-</v>
      </c>
      <c r="AK264" t="str">
        <f>VLOOKUP(AA264,Poulefase!$BD$76:$BE$87,2,FALSE)</f>
        <v>-</v>
      </c>
      <c r="AL264" t="str">
        <f>VLOOKUP(AB264,Poulefase!$BD$76:$BE$87,2,FALSE)</f>
        <v>-</v>
      </c>
      <c r="AM264" t="str">
        <f>VLOOKUP(AC264,Poulefase!$BD$76:$BE$87,2,FALSE)</f>
        <v>-</v>
      </c>
    </row>
    <row r="265" spans="7:39" ht="16.2" thickBot="1">
      <c r="G265" s="81">
        <v>260</v>
      </c>
      <c r="H265" s="76" t="s">
        <v>9</v>
      </c>
      <c r="I265" s="75"/>
      <c r="J265" s="76" t="s">
        <v>11</v>
      </c>
      <c r="K265" s="76" t="s">
        <v>12</v>
      </c>
      <c r="L265" s="76" t="s">
        <v>13</v>
      </c>
      <c r="M265" s="75"/>
      <c r="N265" s="76" t="s">
        <v>136</v>
      </c>
      <c r="O265" s="76" t="s">
        <v>137</v>
      </c>
      <c r="P265" s="75"/>
      <c r="Q265" s="75"/>
      <c r="R265" s="76" t="s">
        <v>140</v>
      </c>
      <c r="S265" s="76" t="s">
        <v>141</v>
      </c>
      <c r="U265" t="s">
        <v>469</v>
      </c>
      <c r="V265" s="75" t="s">
        <v>137</v>
      </c>
      <c r="W265" s="75" t="s">
        <v>136</v>
      </c>
      <c r="X265" s="75" t="s">
        <v>13</v>
      </c>
      <c r="Y265" s="75" t="s">
        <v>11</v>
      </c>
      <c r="Z265" s="75" t="s">
        <v>9</v>
      </c>
      <c r="AA265" s="75" t="s">
        <v>12</v>
      </c>
      <c r="AB265" s="75" t="s">
        <v>141</v>
      </c>
      <c r="AC265" s="82" t="s">
        <v>140</v>
      </c>
      <c r="AE265" t="s">
        <v>469</v>
      </c>
      <c r="AF265" t="str">
        <f>VLOOKUP(V265,Poulefase!$BD$76:$BE$87,2,FALSE)</f>
        <v>-</v>
      </c>
      <c r="AG265" t="str">
        <f>VLOOKUP(W265,Poulefase!$BD$76:$BE$87,2,FALSE)</f>
        <v>-</v>
      </c>
      <c r="AH265" t="str">
        <f>VLOOKUP(X265,Poulefase!$BD$76:$BE$87,2,FALSE)</f>
        <v>-</v>
      </c>
      <c r="AI265" t="str">
        <f>VLOOKUP(Y265,Poulefase!$BD$76:$BE$87,2,FALSE)</f>
        <v>-</v>
      </c>
      <c r="AJ265" t="str">
        <f>VLOOKUP(Z265,Poulefase!$BD$76:$BE$87,2,FALSE)</f>
        <v>-</v>
      </c>
      <c r="AK265" t="str">
        <f>VLOOKUP(AA265,Poulefase!$BD$76:$BE$87,2,FALSE)</f>
        <v>-</v>
      </c>
      <c r="AL265" t="str">
        <f>VLOOKUP(AB265,Poulefase!$BD$76:$BE$87,2,FALSE)</f>
        <v>-</v>
      </c>
      <c r="AM265" t="str">
        <f>VLOOKUP(AC265,Poulefase!$BD$76:$BE$87,2,FALSE)</f>
        <v>-</v>
      </c>
    </row>
    <row r="266" spans="7:39" ht="16.2" thickBot="1">
      <c r="G266" s="81">
        <v>261</v>
      </c>
      <c r="H266" s="76" t="s">
        <v>9</v>
      </c>
      <c r="I266" s="75"/>
      <c r="J266" s="76" t="s">
        <v>11</v>
      </c>
      <c r="K266" s="76" t="s">
        <v>12</v>
      </c>
      <c r="L266" s="76" t="s">
        <v>13</v>
      </c>
      <c r="M266" s="75"/>
      <c r="N266" s="76" t="s">
        <v>136</v>
      </c>
      <c r="O266" s="76" t="s">
        <v>137</v>
      </c>
      <c r="P266" s="75"/>
      <c r="Q266" s="76" t="s">
        <v>139</v>
      </c>
      <c r="R266" s="75"/>
      <c r="S266" s="76" t="s">
        <v>141</v>
      </c>
      <c r="U266" t="s">
        <v>470</v>
      </c>
      <c r="V266" s="75" t="s">
        <v>137</v>
      </c>
      <c r="W266" s="75" t="s">
        <v>136</v>
      </c>
      <c r="X266" s="75" t="s">
        <v>139</v>
      </c>
      <c r="Y266" s="75" t="s">
        <v>11</v>
      </c>
      <c r="Z266" s="75" t="s">
        <v>9</v>
      </c>
      <c r="AA266" s="75" t="s">
        <v>12</v>
      </c>
      <c r="AB266" s="75" t="s">
        <v>141</v>
      </c>
      <c r="AC266" s="82" t="s">
        <v>13</v>
      </c>
      <c r="AE266" t="s">
        <v>470</v>
      </c>
      <c r="AF266" t="str">
        <f>VLOOKUP(V266,Poulefase!$BD$76:$BE$87,2,FALSE)</f>
        <v>-</v>
      </c>
      <c r="AG266" t="str">
        <f>VLOOKUP(W266,Poulefase!$BD$76:$BE$87,2,FALSE)</f>
        <v>-</v>
      </c>
      <c r="AH266" t="str">
        <f>VLOOKUP(X266,Poulefase!$BD$76:$BE$87,2,FALSE)</f>
        <v>-</v>
      </c>
      <c r="AI266" t="str">
        <f>VLOOKUP(Y266,Poulefase!$BD$76:$BE$87,2,FALSE)</f>
        <v>-</v>
      </c>
      <c r="AJ266" t="str">
        <f>VLOOKUP(Z266,Poulefase!$BD$76:$BE$87,2,FALSE)</f>
        <v>-</v>
      </c>
      <c r="AK266" t="str">
        <f>VLOOKUP(AA266,Poulefase!$BD$76:$BE$87,2,FALSE)</f>
        <v>-</v>
      </c>
      <c r="AL266" t="str">
        <f>VLOOKUP(AB266,Poulefase!$BD$76:$BE$87,2,FALSE)</f>
        <v>-</v>
      </c>
      <c r="AM266" t="str">
        <f>VLOOKUP(AC266,Poulefase!$BD$76:$BE$87,2,FALSE)</f>
        <v>-</v>
      </c>
    </row>
    <row r="267" spans="7:39" ht="16.2" thickBot="1">
      <c r="G267" s="81">
        <v>262</v>
      </c>
      <c r="H267" s="76" t="s">
        <v>9</v>
      </c>
      <c r="I267" s="75"/>
      <c r="J267" s="76" t="s">
        <v>11</v>
      </c>
      <c r="K267" s="76" t="s">
        <v>12</v>
      </c>
      <c r="L267" s="76" t="s">
        <v>13</v>
      </c>
      <c r="M267" s="75"/>
      <c r="N267" s="76" t="s">
        <v>136</v>
      </c>
      <c r="O267" s="76" t="s">
        <v>137</v>
      </c>
      <c r="P267" s="75"/>
      <c r="Q267" s="76" t="s">
        <v>139</v>
      </c>
      <c r="R267" s="76" t="s">
        <v>140</v>
      </c>
      <c r="S267" s="75"/>
      <c r="U267" t="s">
        <v>471</v>
      </c>
      <c r="V267" s="75" t="s">
        <v>137</v>
      </c>
      <c r="W267" s="75" t="s">
        <v>136</v>
      </c>
      <c r="X267" s="75" t="s">
        <v>139</v>
      </c>
      <c r="Y267" s="75" t="s">
        <v>11</v>
      </c>
      <c r="Z267" s="75" t="s">
        <v>9</v>
      </c>
      <c r="AA267" s="75" t="s">
        <v>12</v>
      </c>
      <c r="AB267" s="75" t="s">
        <v>13</v>
      </c>
      <c r="AC267" s="82" t="s">
        <v>140</v>
      </c>
      <c r="AE267" t="s">
        <v>471</v>
      </c>
      <c r="AF267" t="str">
        <f>VLOOKUP(V267,Poulefase!$BD$76:$BE$87,2,FALSE)</f>
        <v>-</v>
      </c>
      <c r="AG267" t="str">
        <f>VLOOKUP(W267,Poulefase!$BD$76:$BE$87,2,FALSE)</f>
        <v>-</v>
      </c>
      <c r="AH267" t="str">
        <f>VLOOKUP(X267,Poulefase!$BD$76:$BE$87,2,FALSE)</f>
        <v>-</v>
      </c>
      <c r="AI267" t="str">
        <f>VLOOKUP(Y267,Poulefase!$BD$76:$BE$87,2,FALSE)</f>
        <v>-</v>
      </c>
      <c r="AJ267" t="str">
        <f>VLOOKUP(Z267,Poulefase!$BD$76:$BE$87,2,FALSE)</f>
        <v>-</v>
      </c>
      <c r="AK267" t="str">
        <f>VLOOKUP(AA267,Poulefase!$BD$76:$BE$87,2,FALSE)</f>
        <v>-</v>
      </c>
      <c r="AL267" t="str">
        <f>VLOOKUP(AB267,Poulefase!$BD$76:$BE$87,2,FALSE)</f>
        <v>-</v>
      </c>
      <c r="AM267" t="str">
        <f>VLOOKUP(AC267,Poulefase!$BD$76:$BE$87,2,FALSE)</f>
        <v>-</v>
      </c>
    </row>
    <row r="268" spans="7:39" ht="16.2" thickBot="1">
      <c r="G268" s="81">
        <v>263</v>
      </c>
      <c r="H268" s="76" t="s">
        <v>9</v>
      </c>
      <c r="I268" s="75"/>
      <c r="J268" s="76" t="s">
        <v>11</v>
      </c>
      <c r="K268" s="76" t="s">
        <v>12</v>
      </c>
      <c r="L268" s="76" t="s">
        <v>13</v>
      </c>
      <c r="M268" s="75"/>
      <c r="N268" s="76" t="s">
        <v>136</v>
      </c>
      <c r="O268" s="76" t="s">
        <v>137</v>
      </c>
      <c r="P268" s="76" t="s">
        <v>138</v>
      </c>
      <c r="Q268" s="75"/>
      <c r="R268" s="75"/>
      <c r="S268" s="76" t="s">
        <v>141</v>
      </c>
      <c r="U268" t="s">
        <v>472</v>
      </c>
      <c r="V268" s="75" t="s">
        <v>137</v>
      </c>
      <c r="W268" s="75" t="s">
        <v>136</v>
      </c>
      <c r="X268" s="75" t="s">
        <v>13</v>
      </c>
      <c r="Y268" s="75" t="s">
        <v>11</v>
      </c>
      <c r="Z268" s="75" t="s">
        <v>9</v>
      </c>
      <c r="AA268" s="75" t="s">
        <v>12</v>
      </c>
      <c r="AB268" s="75" t="s">
        <v>141</v>
      </c>
      <c r="AC268" s="82" t="s">
        <v>138</v>
      </c>
      <c r="AE268" t="s">
        <v>472</v>
      </c>
      <c r="AF268" t="str">
        <f>VLOOKUP(V268,Poulefase!$BD$76:$BE$87,2,FALSE)</f>
        <v>-</v>
      </c>
      <c r="AG268" t="str">
        <f>VLOOKUP(W268,Poulefase!$BD$76:$BE$87,2,FALSE)</f>
        <v>-</v>
      </c>
      <c r="AH268" t="str">
        <f>VLOOKUP(X268,Poulefase!$BD$76:$BE$87,2,FALSE)</f>
        <v>-</v>
      </c>
      <c r="AI268" t="str">
        <f>VLOOKUP(Y268,Poulefase!$BD$76:$BE$87,2,FALSE)</f>
        <v>-</v>
      </c>
      <c r="AJ268" t="str">
        <f>VLOOKUP(Z268,Poulefase!$BD$76:$BE$87,2,FALSE)</f>
        <v>-</v>
      </c>
      <c r="AK268" t="str">
        <f>VLOOKUP(AA268,Poulefase!$BD$76:$BE$87,2,FALSE)</f>
        <v>-</v>
      </c>
      <c r="AL268" t="str">
        <f>VLOOKUP(AB268,Poulefase!$BD$76:$BE$87,2,FALSE)</f>
        <v>-</v>
      </c>
      <c r="AM268" t="str">
        <f>VLOOKUP(AC268,Poulefase!$BD$76:$BE$87,2,FALSE)</f>
        <v>-</v>
      </c>
    </row>
    <row r="269" spans="7:39" ht="16.2" thickBot="1">
      <c r="G269" s="81">
        <v>264</v>
      </c>
      <c r="H269" s="76" t="s">
        <v>9</v>
      </c>
      <c r="I269" s="75"/>
      <c r="J269" s="76" t="s">
        <v>11</v>
      </c>
      <c r="K269" s="76" t="s">
        <v>12</v>
      </c>
      <c r="L269" s="76" t="s">
        <v>13</v>
      </c>
      <c r="M269" s="75"/>
      <c r="N269" s="76" t="s">
        <v>136</v>
      </c>
      <c r="O269" s="76" t="s">
        <v>137</v>
      </c>
      <c r="P269" s="76" t="s">
        <v>138</v>
      </c>
      <c r="Q269" s="75"/>
      <c r="R269" s="76" t="s">
        <v>140</v>
      </c>
      <c r="S269" s="75"/>
      <c r="U269" t="s">
        <v>473</v>
      </c>
      <c r="V269" s="75" t="s">
        <v>137</v>
      </c>
      <c r="W269" s="75" t="s">
        <v>136</v>
      </c>
      <c r="X269" s="75" t="s">
        <v>13</v>
      </c>
      <c r="Y269" s="75" t="s">
        <v>11</v>
      </c>
      <c r="Z269" s="75" t="s">
        <v>9</v>
      </c>
      <c r="AA269" s="75" t="s">
        <v>12</v>
      </c>
      <c r="AB269" s="75" t="s">
        <v>138</v>
      </c>
      <c r="AC269" s="82" t="s">
        <v>140</v>
      </c>
      <c r="AE269" t="s">
        <v>473</v>
      </c>
      <c r="AF269" t="str">
        <f>VLOOKUP(V269,Poulefase!$BD$76:$BE$87,2,FALSE)</f>
        <v>-</v>
      </c>
      <c r="AG269" t="str">
        <f>VLOOKUP(W269,Poulefase!$BD$76:$BE$87,2,FALSE)</f>
        <v>-</v>
      </c>
      <c r="AH269" t="str">
        <f>VLOOKUP(X269,Poulefase!$BD$76:$BE$87,2,FALSE)</f>
        <v>-</v>
      </c>
      <c r="AI269" t="str">
        <f>VLOOKUP(Y269,Poulefase!$BD$76:$BE$87,2,FALSE)</f>
        <v>-</v>
      </c>
      <c r="AJ269" t="str">
        <f>VLOOKUP(Z269,Poulefase!$BD$76:$BE$87,2,FALSE)</f>
        <v>-</v>
      </c>
      <c r="AK269" t="str">
        <f>VLOOKUP(AA269,Poulefase!$BD$76:$BE$87,2,FALSE)</f>
        <v>-</v>
      </c>
      <c r="AL269" t="str">
        <f>VLOOKUP(AB269,Poulefase!$BD$76:$BE$87,2,FALSE)</f>
        <v>-</v>
      </c>
      <c r="AM269" t="str">
        <f>VLOOKUP(AC269,Poulefase!$BD$76:$BE$87,2,FALSE)</f>
        <v>-</v>
      </c>
    </row>
    <row r="270" spans="7:39" ht="16.2" thickBot="1">
      <c r="G270" s="81">
        <v>265</v>
      </c>
      <c r="H270" s="76" t="s">
        <v>9</v>
      </c>
      <c r="I270" s="75"/>
      <c r="J270" s="76" t="s">
        <v>11</v>
      </c>
      <c r="K270" s="76" t="s">
        <v>12</v>
      </c>
      <c r="L270" s="76" t="s">
        <v>13</v>
      </c>
      <c r="M270" s="75"/>
      <c r="N270" s="76" t="s">
        <v>136</v>
      </c>
      <c r="O270" s="76" t="s">
        <v>137</v>
      </c>
      <c r="P270" s="76" t="s">
        <v>138</v>
      </c>
      <c r="Q270" s="76" t="s">
        <v>139</v>
      </c>
      <c r="R270" s="75"/>
      <c r="S270" s="75"/>
      <c r="U270" t="s">
        <v>474</v>
      </c>
      <c r="V270" s="75" t="s">
        <v>137</v>
      </c>
      <c r="W270" s="75" t="s">
        <v>136</v>
      </c>
      <c r="X270" s="75" t="s">
        <v>139</v>
      </c>
      <c r="Y270" s="75" t="s">
        <v>11</v>
      </c>
      <c r="Z270" s="75" t="s">
        <v>9</v>
      </c>
      <c r="AA270" s="75" t="s">
        <v>12</v>
      </c>
      <c r="AB270" s="75" t="s">
        <v>13</v>
      </c>
      <c r="AC270" s="82" t="s">
        <v>138</v>
      </c>
      <c r="AE270" t="s">
        <v>474</v>
      </c>
      <c r="AF270" t="str">
        <f>VLOOKUP(V270,Poulefase!$BD$76:$BE$87,2,FALSE)</f>
        <v>-</v>
      </c>
      <c r="AG270" t="str">
        <f>VLOOKUP(W270,Poulefase!$BD$76:$BE$87,2,FALSE)</f>
        <v>-</v>
      </c>
      <c r="AH270" t="str">
        <f>VLOOKUP(X270,Poulefase!$BD$76:$BE$87,2,FALSE)</f>
        <v>-</v>
      </c>
      <c r="AI270" t="str">
        <f>VLOOKUP(Y270,Poulefase!$BD$76:$BE$87,2,FALSE)</f>
        <v>-</v>
      </c>
      <c r="AJ270" t="str">
        <f>VLOOKUP(Z270,Poulefase!$BD$76:$BE$87,2,FALSE)</f>
        <v>-</v>
      </c>
      <c r="AK270" t="str">
        <f>VLOOKUP(AA270,Poulefase!$BD$76:$BE$87,2,FALSE)</f>
        <v>-</v>
      </c>
      <c r="AL270" t="str">
        <f>VLOOKUP(AB270,Poulefase!$BD$76:$BE$87,2,FALSE)</f>
        <v>-</v>
      </c>
      <c r="AM270" t="str">
        <f>VLOOKUP(AC270,Poulefase!$BD$76:$BE$87,2,FALSE)</f>
        <v>-</v>
      </c>
    </row>
    <row r="271" spans="7:39" ht="16.2" thickBot="1">
      <c r="G271" s="81">
        <v>266</v>
      </c>
      <c r="H271" s="76" t="s">
        <v>9</v>
      </c>
      <c r="I271" s="75"/>
      <c r="J271" s="76" t="s">
        <v>11</v>
      </c>
      <c r="K271" s="76" t="s">
        <v>12</v>
      </c>
      <c r="L271" s="76" t="s">
        <v>13</v>
      </c>
      <c r="M271" s="76" t="s">
        <v>14</v>
      </c>
      <c r="N271" s="75"/>
      <c r="O271" s="75"/>
      <c r="P271" s="75"/>
      <c r="Q271" s="76" t="s">
        <v>139</v>
      </c>
      <c r="R271" s="76" t="s">
        <v>140</v>
      </c>
      <c r="S271" s="76" t="s">
        <v>141</v>
      </c>
      <c r="U271" t="s">
        <v>475</v>
      </c>
      <c r="V271" s="75" t="s">
        <v>11</v>
      </c>
      <c r="W271" s="75" t="s">
        <v>139</v>
      </c>
      <c r="X271" s="75" t="s">
        <v>13</v>
      </c>
      <c r="Y271" s="75" t="s">
        <v>12</v>
      </c>
      <c r="Z271" s="75" t="s">
        <v>9</v>
      </c>
      <c r="AA271" s="75" t="s">
        <v>14</v>
      </c>
      <c r="AB271" s="75" t="s">
        <v>141</v>
      </c>
      <c r="AC271" s="82" t="s">
        <v>140</v>
      </c>
      <c r="AE271" t="s">
        <v>475</v>
      </c>
      <c r="AF271" t="str">
        <f>VLOOKUP(V271,Poulefase!$BD$76:$BE$87,2,FALSE)</f>
        <v>-</v>
      </c>
      <c r="AG271" t="str">
        <f>VLOOKUP(W271,Poulefase!$BD$76:$BE$87,2,FALSE)</f>
        <v>-</v>
      </c>
      <c r="AH271" t="str">
        <f>VLOOKUP(X271,Poulefase!$BD$76:$BE$87,2,FALSE)</f>
        <v>-</v>
      </c>
      <c r="AI271" t="str">
        <f>VLOOKUP(Y271,Poulefase!$BD$76:$BE$87,2,FALSE)</f>
        <v>-</v>
      </c>
      <c r="AJ271" t="str">
        <f>VLOOKUP(Z271,Poulefase!$BD$76:$BE$87,2,FALSE)</f>
        <v>-</v>
      </c>
      <c r="AK271" t="str">
        <f>VLOOKUP(AA271,Poulefase!$BD$76:$BE$87,2,FALSE)</f>
        <v>-</v>
      </c>
      <c r="AL271" t="str">
        <f>VLOOKUP(AB271,Poulefase!$BD$76:$BE$87,2,FALSE)</f>
        <v>-</v>
      </c>
      <c r="AM271" t="str">
        <f>VLOOKUP(AC271,Poulefase!$BD$76:$BE$87,2,FALSE)</f>
        <v>-</v>
      </c>
    </row>
    <row r="272" spans="7:39" ht="16.2" thickBot="1">
      <c r="G272" s="81">
        <v>267</v>
      </c>
      <c r="H272" s="76" t="s">
        <v>9</v>
      </c>
      <c r="I272" s="75"/>
      <c r="J272" s="76" t="s">
        <v>11</v>
      </c>
      <c r="K272" s="76" t="s">
        <v>12</v>
      </c>
      <c r="L272" s="76" t="s">
        <v>13</v>
      </c>
      <c r="M272" s="76" t="s">
        <v>14</v>
      </c>
      <c r="N272" s="75"/>
      <c r="O272" s="75"/>
      <c r="P272" s="76" t="s">
        <v>138</v>
      </c>
      <c r="Q272" s="75"/>
      <c r="R272" s="76" t="s">
        <v>140</v>
      </c>
      <c r="S272" s="76" t="s">
        <v>141</v>
      </c>
      <c r="U272" t="s">
        <v>476</v>
      </c>
      <c r="V272" s="75" t="s">
        <v>11</v>
      </c>
      <c r="W272" s="75" t="s">
        <v>13</v>
      </c>
      <c r="X272" s="75" t="s">
        <v>138</v>
      </c>
      <c r="Y272" s="75" t="s">
        <v>12</v>
      </c>
      <c r="Z272" s="75" t="s">
        <v>9</v>
      </c>
      <c r="AA272" s="75" t="s">
        <v>14</v>
      </c>
      <c r="AB272" s="75" t="s">
        <v>141</v>
      </c>
      <c r="AC272" s="82" t="s">
        <v>140</v>
      </c>
      <c r="AE272" t="s">
        <v>476</v>
      </c>
      <c r="AF272" t="str">
        <f>VLOOKUP(V272,Poulefase!$BD$76:$BE$87,2,FALSE)</f>
        <v>-</v>
      </c>
      <c r="AG272" t="str">
        <f>VLOOKUP(W272,Poulefase!$BD$76:$BE$87,2,FALSE)</f>
        <v>-</v>
      </c>
      <c r="AH272" t="str">
        <f>VLOOKUP(X272,Poulefase!$BD$76:$BE$87,2,FALSE)</f>
        <v>-</v>
      </c>
      <c r="AI272" t="str">
        <f>VLOOKUP(Y272,Poulefase!$BD$76:$BE$87,2,FALSE)</f>
        <v>-</v>
      </c>
      <c r="AJ272" t="str">
        <f>VLOOKUP(Z272,Poulefase!$BD$76:$BE$87,2,FALSE)</f>
        <v>-</v>
      </c>
      <c r="AK272" t="str">
        <f>VLOOKUP(AA272,Poulefase!$BD$76:$BE$87,2,FALSE)</f>
        <v>-</v>
      </c>
      <c r="AL272" t="str">
        <f>VLOOKUP(AB272,Poulefase!$BD$76:$BE$87,2,FALSE)</f>
        <v>-</v>
      </c>
      <c r="AM272" t="str">
        <f>VLOOKUP(AC272,Poulefase!$BD$76:$BE$87,2,FALSE)</f>
        <v>-</v>
      </c>
    </row>
    <row r="273" spans="7:39" ht="16.2" thickBot="1">
      <c r="G273" s="81">
        <v>268</v>
      </c>
      <c r="H273" s="76" t="s">
        <v>9</v>
      </c>
      <c r="I273" s="75"/>
      <c r="J273" s="76" t="s">
        <v>11</v>
      </c>
      <c r="K273" s="76" t="s">
        <v>12</v>
      </c>
      <c r="L273" s="76" t="s">
        <v>13</v>
      </c>
      <c r="M273" s="76" t="s">
        <v>14</v>
      </c>
      <c r="N273" s="75"/>
      <c r="O273" s="75"/>
      <c r="P273" s="76" t="s">
        <v>138</v>
      </c>
      <c r="Q273" s="76" t="s">
        <v>139</v>
      </c>
      <c r="R273" s="75"/>
      <c r="S273" s="76" t="s">
        <v>141</v>
      </c>
      <c r="U273" t="s">
        <v>477</v>
      </c>
      <c r="V273" s="75" t="s">
        <v>11</v>
      </c>
      <c r="W273" s="75" t="s">
        <v>139</v>
      </c>
      <c r="X273" s="75" t="s">
        <v>13</v>
      </c>
      <c r="Y273" s="75" t="s">
        <v>12</v>
      </c>
      <c r="Z273" s="75" t="s">
        <v>9</v>
      </c>
      <c r="AA273" s="75" t="s">
        <v>14</v>
      </c>
      <c r="AB273" s="75" t="s">
        <v>141</v>
      </c>
      <c r="AC273" s="82" t="s">
        <v>138</v>
      </c>
      <c r="AE273" t="s">
        <v>477</v>
      </c>
      <c r="AF273" t="str">
        <f>VLOOKUP(V273,Poulefase!$BD$76:$BE$87,2,FALSE)</f>
        <v>-</v>
      </c>
      <c r="AG273" t="str">
        <f>VLOOKUP(W273,Poulefase!$BD$76:$BE$87,2,FALSE)</f>
        <v>-</v>
      </c>
      <c r="AH273" t="str">
        <f>VLOOKUP(X273,Poulefase!$BD$76:$BE$87,2,FALSE)</f>
        <v>-</v>
      </c>
      <c r="AI273" t="str">
        <f>VLOOKUP(Y273,Poulefase!$BD$76:$BE$87,2,FALSE)</f>
        <v>-</v>
      </c>
      <c r="AJ273" t="str">
        <f>VLOOKUP(Z273,Poulefase!$BD$76:$BE$87,2,FALSE)</f>
        <v>-</v>
      </c>
      <c r="AK273" t="str">
        <f>VLOOKUP(AA273,Poulefase!$BD$76:$BE$87,2,FALSE)</f>
        <v>-</v>
      </c>
      <c r="AL273" t="str">
        <f>VLOOKUP(AB273,Poulefase!$BD$76:$BE$87,2,FALSE)</f>
        <v>-</v>
      </c>
      <c r="AM273" t="str">
        <f>VLOOKUP(AC273,Poulefase!$BD$76:$BE$87,2,FALSE)</f>
        <v>-</v>
      </c>
    </row>
    <row r="274" spans="7:39" ht="16.2" thickBot="1">
      <c r="G274" s="81">
        <v>269</v>
      </c>
      <c r="H274" s="76" t="s">
        <v>9</v>
      </c>
      <c r="I274" s="75"/>
      <c r="J274" s="76" t="s">
        <v>11</v>
      </c>
      <c r="K274" s="76" t="s">
        <v>12</v>
      </c>
      <c r="L274" s="76" t="s">
        <v>13</v>
      </c>
      <c r="M274" s="76" t="s">
        <v>14</v>
      </c>
      <c r="N274" s="75"/>
      <c r="O274" s="75"/>
      <c r="P274" s="76" t="s">
        <v>138</v>
      </c>
      <c r="Q274" s="76" t="s">
        <v>139</v>
      </c>
      <c r="R274" s="76" t="s">
        <v>140</v>
      </c>
      <c r="S274" s="75"/>
      <c r="U274" t="s">
        <v>478</v>
      </c>
      <c r="V274" s="75" t="s">
        <v>11</v>
      </c>
      <c r="W274" s="75" t="s">
        <v>139</v>
      </c>
      <c r="X274" s="75" t="s">
        <v>13</v>
      </c>
      <c r="Y274" s="75" t="s">
        <v>12</v>
      </c>
      <c r="Z274" s="75" t="s">
        <v>9</v>
      </c>
      <c r="AA274" s="75" t="s">
        <v>14</v>
      </c>
      <c r="AB274" s="75" t="s">
        <v>138</v>
      </c>
      <c r="AC274" s="82" t="s">
        <v>140</v>
      </c>
      <c r="AE274" t="s">
        <v>478</v>
      </c>
      <c r="AF274" t="str">
        <f>VLOOKUP(V274,Poulefase!$BD$76:$BE$87,2,FALSE)</f>
        <v>-</v>
      </c>
      <c r="AG274" t="str">
        <f>VLOOKUP(W274,Poulefase!$BD$76:$BE$87,2,FALSE)</f>
        <v>-</v>
      </c>
      <c r="AH274" t="str">
        <f>VLOOKUP(X274,Poulefase!$BD$76:$BE$87,2,FALSE)</f>
        <v>-</v>
      </c>
      <c r="AI274" t="str">
        <f>VLOOKUP(Y274,Poulefase!$BD$76:$BE$87,2,FALSE)</f>
        <v>-</v>
      </c>
      <c r="AJ274" t="str">
        <f>VLOOKUP(Z274,Poulefase!$BD$76:$BE$87,2,FALSE)</f>
        <v>-</v>
      </c>
      <c r="AK274" t="str">
        <f>VLOOKUP(AA274,Poulefase!$BD$76:$BE$87,2,FALSE)</f>
        <v>-</v>
      </c>
      <c r="AL274" t="str">
        <f>VLOOKUP(AB274,Poulefase!$BD$76:$BE$87,2,FALSE)</f>
        <v>-</v>
      </c>
      <c r="AM274" t="str">
        <f>VLOOKUP(AC274,Poulefase!$BD$76:$BE$87,2,FALSE)</f>
        <v>-</v>
      </c>
    </row>
    <row r="275" spans="7:39" ht="16.2" thickBot="1">
      <c r="G275" s="81">
        <v>270</v>
      </c>
      <c r="H275" s="76" t="s">
        <v>9</v>
      </c>
      <c r="I275" s="75"/>
      <c r="J275" s="76" t="s">
        <v>11</v>
      </c>
      <c r="K275" s="76" t="s">
        <v>12</v>
      </c>
      <c r="L275" s="76" t="s">
        <v>13</v>
      </c>
      <c r="M275" s="76" t="s">
        <v>14</v>
      </c>
      <c r="N275" s="75"/>
      <c r="O275" s="76" t="s">
        <v>137</v>
      </c>
      <c r="P275" s="75"/>
      <c r="Q275" s="75"/>
      <c r="R275" s="76" t="s">
        <v>140</v>
      </c>
      <c r="S275" s="76" t="s">
        <v>141</v>
      </c>
      <c r="U275" t="s">
        <v>479</v>
      </c>
      <c r="V275" s="75" t="s">
        <v>137</v>
      </c>
      <c r="W275" s="75" t="s">
        <v>13</v>
      </c>
      <c r="X275" s="75" t="s">
        <v>14</v>
      </c>
      <c r="Y275" s="75" t="s">
        <v>11</v>
      </c>
      <c r="Z275" s="75" t="s">
        <v>9</v>
      </c>
      <c r="AA275" s="75" t="s">
        <v>12</v>
      </c>
      <c r="AB275" s="75" t="s">
        <v>141</v>
      </c>
      <c r="AC275" s="82" t="s">
        <v>140</v>
      </c>
      <c r="AE275" t="s">
        <v>479</v>
      </c>
      <c r="AF275" t="str">
        <f>VLOOKUP(V275,Poulefase!$BD$76:$BE$87,2,FALSE)</f>
        <v>-</v>
      </c>
      <c r="AG275" t="str">
        <f>VLOOKUP(W275,Poulefase!$BD$76:$BE$87,2,FALSE)</f>
        <v>-</v>
      </c>
      <c r="AH275" t="str">
        <f>VLOOKUP(X275,Poulefase!$BD$76:$BE$87,2,FALSE)</f>
        <v>-</v>
      </c>
      <c r="AI275" t="str">
        <f>VLOOKUP(Y275,Poulefase!$BD$76:$BE$87,2,FALSE)</f>
        <v>-</v>
      </c>
      <c r="AJ275" t="str">
        <f>VLOOKUP(Z275,Poulefase!$BD$76:$BE$87,2,FALSE)</f>
        <v>-</v>
      </c>
      <c r="AK275" t="str">
        <f>VLOOKUP(AA275,Poulefase!$BD$76:$BE$87,2,FALSE)</f>
        <v>-</v>
      </c>
      <c r="AL275" t="str">
        <f>VLOOKUP(AB275,Poulefase!$BD$76:$BE$87,2,FALSE)</f>
        <v>-</v>
      </c>
      <c r="AM275" t="str">
        <f>VLOOKUP(AC275,Poulefase!$BD$76:$BE$87,2,FALSE)</f>
        <v>-</v>
      </c>
    </row>
    <row r="276" spans="7:39" ht="16.2" thickBot="1">
      <c r="G276" s="81">
        <v>271</v>
      </c>
      <c r="H276" s="76" t="s">
        <v>9</v>
      </c>
      <c r="I276" s="75"/>
      <c r="J276" s="76" t="s">
        <v>11</v>
      </c>
      <c r="K276" s="76" t="s">
        <v>12</v>
      </c>
      <c r="L276" s="76" t="s">
        <v>13</v>
      </c>
      <c r="M276" s="76" t="s">
        <v>14</v>
      </c>
      <c r="N276" s="75"/>
      <c r="O276" s="76" t="s">
        <v>137</v>
      </c>
      <c r="P276" s="75"/>
      <c r="Q276" s="76" t="s">
        <v>139</v>
      </c>
      <c r="R276" s="75"/>
      <c r="S276" s="76" t="s">
        <v>141</v>
      </c>
      <c r="U276" t="s">
        <v>480</v>
      </c>
      <c r="V276" s="75" t="s">
        <v>137</v>
      </c>
      <c r="W276" s="75" t="s">
        <v>139</v>
      </c>
      <c r="X276" s="75" t="s">
        <v>14</v>
      </c>
      <c r="Y276" s="75" t="s">
        <v>11</v>
      </c>
      <c r="Z276" s="75" t="s">
        <v>9</v>
      </c>
      <c r="AA276" s="75" t="s">
        <v>12</v>
      </c>
      <c r="AB276" s="75" t="s">
        <v>141</v>
      </c>
      <c r="AC276" s="82" t="s">
        <v>13</v>
      </c>
      <c r="AE276" t="s">
        <v>480</v>
      </c>
      <c r="AF276" t="str">
        <f>VLOOKUP(V276,Poulefase!$BD$76:$BE$87,2,FALSE)</f>
        <v>-</v>
      </c>
      <c r="AG276" t="str">
        <f>VLOOKUP(W276,Poulefase!$BD$76:$BE$87,2,FALSE)</f>
        <v>-</v>
      </c>
      <c r="AH276" t="str">
        <f>VLOOKUP(X276,Poulefase!$BD$76:$BE$87,2,FALSE)</f>
        <v>-</v>
      </c>
      <c r="AI276" t="str">
        <f>VLOOKUP(Y276,Poulefase!$BD$76:$BE$87,2,FALSE)</f>
        <v>-</v>
      </c>
      <c r="AJ276" t="str">
        <f>VLOOKUP(Z276,Poulefase!$BD$76:$BE$87,2,FALSE)</f>
        <v>-</v>
      </c>
      <c r="AK276" t="str">
        <f>VLOOKUP(AA276,Poulefase!$BD$76:$BE$87,2,FALSE)</f>
        <v>-</v>
      </c>
      <c r="AL276" t="str">
        <f>VLOOKUP(AB276,Poulefase!$BD$76:$BE$87,2,FALSE)</f>
        <v>-</v>
      </c>
      <c r="AM276" t="str">
        <f>VLOOKUP(AC276,Poulefase!$BD$76:$BE$87,2,FALSE)</f>
        <v>-</v>
      </c>
    </row>
    <row r="277" spans="7:39" ht="16.2" thickBot="1">
      <c r="G277" s="81">
        <v>272</v>
      </c>
      <c r="H277" s="76" t="s">
        <v>9</v>
      </c>
      <c r="I277" s="75"/>
      <c r="J277" s="76" t="s">
        <v>11</v>
      </c>
      <c r="K277" s="76" t="s">
        <v>12</v>
      </c>
      <c r="L277" s="76" t="s">
        <v>13</v>
      </c>
      <c r="M277" s="76" t="s">
        <v>14</v>
      </c>
      <c r="N277" s="75"/>
      <c r="O277" s="76" t="s">
        <v>137</v>
      </c>
      <c r="P277" s="75"/>
      <c r="Q277" s="76" t="s">
        <v>139</v>
      </c>
      <c r="R277" s="76" t="s">
        <v>140</v>
      </c>
      <c r="S277" s="75"/>
      <c r="U277" t="s">
        <v>481</v>
      </c>
      <c r="V277" s="75" t="s">
        <v>137</v>
      </c>
      <c r="W277" s="75" t="s">
        <v>139</v>
      </c>
      <c r="X277" s="75" t="s">
        <v>13</v>
      </c>
      <c r="Y277" s="75" t="s">
        <v>11</v>
      </c>
      <c r="Z277" s="75" t="s">
        <v>9</v>
      </c>
      <c r="AA277" s="75" t="s">
        <v>14</v>
      </c>
      <c r="AB277" s="75" t="s">
        <v>12</v>
      </c>
      <c r="AC277" s="82" t="s">
        <v>140</v>
      </c>
      <c r="AE277" t="s">
        <v>481</v>
      </c>
      <c r="AF277" t="str">
        <f>VLOOKUP(V277,Poulefase!$BD$76:$BE$87,2,FALSE)</f>
        <v>-</v>
      </c>
      <c r="AG277" t="str">
        <f>VLOOKUP(W277,Poulefase!$BD$76:$BE$87,2,FALSE)</f>
        <v>-</v>
      </c>
      <c r="AH277" t="str">
        <f>VLOOKUP(X277,Poulefase!$BD$76:$BE$87,2,FALSE)</f>
        <v>-</v>
      </c>
      <c r="AI277" t="str">
        <f>VLOOKUP(Y277,Poulefase!$BD$76:$BE$87,2,FALSE)</f>
        <v>-</v>
      </c>
      <c r="AJ277" t="str">
        <f>VLOOKUP(Z277,Poulefase!$BD$76:$BE$87,2,FALSE)</f>
        <v>-</v>
      </c>
      <c r="AK277" t="str">
        <f>VLOOKUP(AA277,Poulefase!$BD$76:$BE$87,2,FALSE)</f>
        <v>-</v>
      </c>
      <c r="AL277" t="str">
        <f>VLOOKUP(AB277,Poulefase!$BD$76:$BE$87,2,FALSE)</f>
        <v>-</v>
      </c>
      <c r="AM277" t="str">
        <f>VLOOKUP(AC277,Poulefase!$BD$76:$BE$87,2,FALSE)</f>
        <v>-</v>
      </c>
    </row>
    <row r="278" spans="7:39" ht="16.2" thickBot="1">
      <c r="G278" s="81">
        <v>273</v>
      </c>
      <c r="H278" s="76" t="s">
        <v>9</v>
      </c>
      <c r="I278" s="75"/>
      <c r="J278" s="76" t="s">
        <v>11</v>
      </c>
      <c r="K278" s="76" t="s">
        <v>12</v>
      </c>
      <c r="L278" s="76" t="s">
        <v>13</v>
      </c>
      <c r="M278" s="76" t="s">
        <v>14</v>
      </c>
      <c r="N278" s="75"/>
      <c r="O278" s="76" t="s">
        <v>137</v>
      </c>
      <c r="P278" s="76" t="s">
        <v>138</v>
      </c>
      <c r="Q278" s="75"/>
      <c r="R278" s="75"/>
      <c r="S278" s="76" t="s">
        <v>141</v>
      </c>
      <c r="U278" t="s">
        <v>482</v>
      </c>
      <c r="V278" s="75" t="s">
        <v>137</v>
      </c>
      <c r="W278" s="75" t="s">
        <v>13</v>
      </c>
      <c r="X278" s="75" t="s">
        <v>14</v>
      </c>
      <c r="Y278" s="75" t="s">
        <v>11</v>
      </c>
      <c r="Z278" s="75" t="s">
        <v>9</v>
      </c>
      <c r="AA278" s="75" t="s">
        <v>12</v>
      </c>
      <c r="AB278" s="75" t="s">
        <v>141</v>
      </c>
      <c r="AC278" s="82" t="s">
        <v>138</v>
      </c>
      <c r="AE278" t="s">
        <v>482</v>
      </c>
      <c r="AF278" t="str">
        <f>VLOOKUP(V278,Poulefase!$BD$76:$BE$87,2,FALSE)</f>
        <v>-</v>
      </c>
      <c r="AG278" t="str">
        <f>VLOOKUP(W278,Poulefase!$BD$76:$BE$87,2,FALSE)</f>
        <v>-</v>
      </c>
      <c r="AH278" t="str">
        <f>VLOOKUP(X278,Poulefase!$BD$76:$BE$87,2,FALSE)</f>
        <v>-</v>
      </c>
      <c r="AI278" t="str">
        <f>VLOOKUP(Y278,Poulefase!$BD$76:$BE$87,2,FALSE)</f>
        <v>-</v>
      </c>
      <c r="AJ278" t="str">
        <f>VLOOKUP(Z278,Poulefase!$BD$76:$BE$87,2,FALSE)</f>
        <v>-</v>
      </c>
      <c r="AK278" t="str">
        <f>VLOOKUP(AA278,Poulefase!$BD$76:$BE$87,2,FALSE)</f>
        <v>-</v>
      </c>
      <c r="AL278" t="str">
        <f>VLOOKUP(AB278,Poulefase!$BD$76:$BE$87,2,FALSE)</f>
        <v>-</v>
      </c>
      <c r="AM278" t="str">
        <f>VLOOKUP(AC278,Poulefase!$BD$76:$BE$87,2,FALSE)</f>
        <v>-</v>
      </c>
    </row>
    <row r="279" spans="7:39" ht="16.2" thickBot="1">
      <c r="G279" s="81">
        <v>274</v>
      </c>
      <c r="H279" s="76" t="s">
        <v>9</v>
      </c>
      <c r="I279" s="75"/>
      <c r="J279" s="76" t="s">
        <v>11</v>
      </c>
      <c r="K279" s="76" t="s">
        <v>12</v>
      </c>
      <c r="L279" s="76" t="s">
        <v>13</v>
      </c>
      <c r="M279" s="76" t="s">
        <v>14</v>
      </c>
      <c r="N279" s="75"/>
      <c r="O279" s="76" t="s">
        <v>137</v>
      </c>
      <c r="P279" s="76" t="s">
        <v>138</v>
      </c>
      <c r="Q279" s="75"/>
      <c r="R279" s="76" t="s">
        <v>140</v>
      </c>
      <c r="S279" s="75"/>
      <c r="U279" t="s">
        <v>483</v>
      </c>
      <c r="V279" s="75" t="s">
        <v>137</v>
      </c>
      <c r="W279" s="75" t="s">
        <v>13</v>
      </c>
      <c r="X279" s="75" t="s">
        <v>14</v>
      </c>
      <c r="Y279" s="75" t="s">
        <v>11</v>
      </c>
      <c r="Z279" s="75" t="s">
        <v>9</v>
      </c>
      <c r="AA279" s="75" t="s">
        <v>12</v>
      </c>
      <c r="AB279" s="75" t="s">
        <v>138</v>
      </c>
      <c r="AC279" s="82" t="s">
        <v>140</v>
      </c>
      <c r="AE279" t="s">
        <v>483</v>
      </c>
      <c r="AF279" t="str">
        <f>VLOOKUP(V279,Poulefase!$BD$76:$BE$87,2,FALSE)</f>
        <v>-</v>
      </c>
      <c r="AG279" t="str">
        <f>VLOOKUP(W279,Poulefase!$BD$76:$BE$87,2,FALSE)</f>
        <v>-</v>
      </c>
      <c r="AH279" t="str">
        <f>VLOOKUP(X279,Poulefase!$BD$76:$BE$87,2,FALSE)</f>
        <v>-</v>
      </c>
      <c r="AI279" t="str">
        <f>VLOOKUP(Y279,Poulefase!$BD$76:$BE$87,2,FALSE)</f>
        <v>-</v>
      </c>
      <c r="AJ279" t="str">
        <f>VLOOKUP(Z279,Poulefase!$BD$76:$BE$87,2,FALSE)</f>
        <v>-</v>
      </c>
      <c r="AK279" t="str">
        <f>VLOOKUP(AA279,Poulefase!$BD$76:$BE$87,2,FALSE)</f>
        <v>-</v>
      </c>
      <c r="AL279" t="str">
        <f>VLOOKUP(AB279,Poulefase!$BD$76:$BE$87,2,FALSE)</f>
        <v>-</v>
      </c>
      <c r="AM279" t="str">
        <f>VLOOKUP(AC279,Poulefase!$BD$76:$BE$87,2,FALSE)</f>
        <v>-</v>
      </c>
    </row>
    <row r="280" spans="7:39" ht="16.2" thickBot="1">
      <c r="G280" s="81">
        <v>275</v>
      </c>
      <c r="H280" s="76" t="s">
        <v>9</v>
      </c>
      <c r="I280" s="75"/>
      <c r="J280" s="76" t="s">
        <v>11</v>
      </c>
      <c r="K280" s="76" t="s">
        <v>12</v>
      </c>
      <c r="L280" s="76" t="s">
        <v>13</v>
      </c>
      <c r="M280" s="76" t="s">
        <v>14</v>
      </c>
      <c r="N280" s="75"/>
      <c r="O280" s="76" t="s">
        <v>137</v>
      </c>
      <c r="P280" s="76" t="s">
        <v>138</v>
      </c>
      <c r="Q280" s="76" t="s">
        <v>139</v>
      </c>
      <c r="R280" s="75"/>
      <c r="S280" s="75"/>
      <c r="U280" t="s">
        <v>484</v>
      </c>
      <c r="V280" s="75" t="s">
        <v>137</v>
      </c>
      <c r="W280" s="75" t="s">
        <v>139</v>
      </c>
      <c r="X280" s="75" t="s">
        <v>13</v>
      </c>
      <c r="Y280" s="75" t="s">
        <v>11</v>
      </c>
      <c r="Z280" s="75" t="s">
        <v>9</v>
      </c>
      <c r="AA280" s="75" t="s">
        <v>14</v>
      </c>
      <c r="AB280" s="75" t="s">
        <v>12</v>
      </c>
      <c r="AC280" s="82" t="s">
        <v>138</v>
      </c>
      <c r="AE280" t="s">
        <v>484</v>
      </c>
      <c r="AF280" t="str">
        <f>VLOOKUP(V280,Poulefase!$BD$76:$BE$87,2,FALSE)</f>
        <v>-</v>
      </c>
      <c r="AG280" t="str">
        <f>VLOOKUP(W280,Poulefase!$BD$76:$BE$87,2,FALSE)</f>
        <v>-</v>
      </c>
      <c r="AH280" t="str">
        <f>VLOOKUP(X280,Poulefase!$BD$76:$BE$87,2,FALSE)</f>
        <v>-</v>
      </c>
      <c r="AI280" t="str">
        <f>VLOOKUP(Y280,Poulefase!$BD$76:$BE$87,2,FALSE)</f>
        <v>-</v>
      </c>
      <c r="AJ280" t="str">
        <f>VLOOKUP(Z280,Poulefase!$BD$76:$BE$87,2,FALSE)</f>
        <v>-</v>
      </c>
      <c r="AK280" t="str">
        <f>VLOOKUP(AA280,Poulefase!$BD$76:$BE$87,2,FALSE)</f>
        <v>-</v>
      </c>
      <c r="AL280" t="str">
        <f>VLOOKUP(AB280,Poulefase!$BD$76:$BE$87,2,FALSE)</f>
        <v>-</v>
      </c>
      <c r="AM280" t="str">
        <f>VLOOKUP(AC280,Poulefase!$BD$76:$BE$87,2,FALSE)</f>
        <v>-</v>
      </c>
    </row>
    <row r="281" spans="7:39" ht="16.2" thickBot="1">
      <c r="G281" s="81">
        <v>276</v>
      </c>
      <c r="H281" s="76" t="s">
        <v>9</v>
      </c>
      <c r="I281" s="75"/>
      <c r="J281" s="76" t="s">
        <v>11</v>
      </c>
      <c r="K281" s="76" t="s">
        <v>12</v>
      </c>
      <c r="L281" s="76" t="s">
        <v>13</v>
      </c>
      <c r="M281" s="76" t="s">
        <v>14</v>
      </c>
      <c r="N281" s="76" t="s">
        <v>136</v>
      </c>
      <c r="O281" s="75"/>
      <c r="P281" s="75"/>
      <c r="Q281" s="75"/>
      <c r="R281" s="76" t="s">
        <v>140</v>
      </c>
      <c r="S281" s="76" t="s">
        <v>141</v>
      </c>
      <c r="U281" t="s">
        <v>485</v>
      </c>
      <c r="V281" s="75" t="s">
        <v>11</v>
      </c>
      <c r="W281" s="75" t="s">
        <v>136</v>
      </c>
      <c r="X281" s="75" t="s">
        <v>13</v>
      </c>
      <c r="Y281" s="75" t="s">
        <v>12</v>
      </c>
      <c r="Z281" s="75" t="s">
        <v>9</v>
      </c>
      <c r="AA281" s="75" t="s">
        <v>14</v>
      </c>
      <c r="AB281" s="75" t="s">
        <v>141</v>
      </c>
      <c r="AC281" s="82" t="s">
        <v>140</v>
      </c>
      <c r="AE281" t="s">
        <v>485</v>
      </c>
      <c r="AF281" t="str">
        <f>VLOOKUP(V281,Poulefase!$BD$76:$BE$87,2,FALSE)</f>
        <v>-</v>
      </c>
      <c r="AG281" t="str">
        <f>VLOOKUP(W281,Poulefase!$BD$76:$BE$87,2,FALSE)</f>
        <v>-</v>
      </c>
      <c r="AH281" t="str">
        <f>VLOOKUP(X281,Poulefase!$BD$76:$BE$87,2,FALSE)</f>
        <v>-</v>
      </c>
      <c r="AI281" t="str">
        <f>VLOOKUP(Y281,Poulefase!$BD$76:$BE$87,2,FALSE)</f>
        <v>-</v>
      </c>
      <c r="AJ281" t="str">
        <f>VLOOKUP(Z281,Poulefase!$BD$76:$BE$87,2,FALSE)</f>
        <v>-</v>
      </c>
      <c r="AK281" t="str">
        <f>VLOOKUP(AA281,Poulefase!$BD$76:$BE$87,2,FALSE)</f>
        <v>-</v>
      </c>
      <c r="AL281" t="str">
        <f>VLOOKUP(AB281,Poulefase!$BD$76:$BE$87,2,FALSE)</f>
        <v>-</v>
      </c>
      <c r="AM281" t="str">
        <f>VLOOKUP(AC281,Poulefase!$BD$76:$BE$87,2,FALSE)</f>
        <v>-</v>
      </c>
    </row>
    <row r="282" spans="7:39" ht="16.2" thickBot="1">
      <c r="G282" s="81">
        <v>277</v>
      </c>
      <c r="H282" s="76" t="s">
        <v>9</v>
      </c>
      <c r="I282" s="75"/>
      <c r="J282" s="76" t="s">
        <v>11</v>
      </c>
      <c r="K282" s="76" t="s">
        <v>12</v>
      </c>
      <c r="L282" s="76" t="s">
        <v>13</v>
      </c>
      <c r="M282" s="76" t="s">
        <v>14</v>
      </c>
      <c r="N282" s="76" t="s">
        <v>136</v>
      </c>
      <c r="O282" s="75"/>
      <c r="P282" s="75"/>
      <c r="Q282" s="76" t="s">
        <v>139</v>
      </c>
      <c r="R282" s="75"/>
      <c r="S282" s="76" t="s">
        <v>141</v>
      </c>
      <c r="U282" t="s">
        <v>486</v>
      </c>
      <c r="V282" s="75" t="s">
        <v>11</v>
      </c>
      <c r="W282" s="75" t="s">
        <v>136</v>
      </c>
      <c r="X282" s="75" t="s">
        <v>139</v>
      </c>
      <c r="Y282" s="75" t="s">
        <v>12</v>
      </c>
      <c r="Z282" s="75" t="s">
        <v>9</v>
      </c>
      <c r="AA282" s="75" t="s">
        <v>14</v>
      </c>
      <c r="AB282" s="75" t="s">
        <v>141</v>
      </c>
      <c r="AC282" s="82" t="s">
        <v>13</v>
      </c>
      <c r="AE282" t="s">
        <v>486</v>
      </c>
      <c r="AF282" t="str">
        <f>VLOOKUP(V282,Poulefase!$BD$76:$BE$87,2,FALSE)</f>
        <v>-</v>
      </c>
      <c r="AG282" t="str">
        <f>VLOOKUP(W282,Poulefase!$BD$76:$BE$87,2,FALSE)</f>
        <v>-</v>
      </c>
      <c r="AH282" t="str">
        <f>VLOOKUP(X282,Poulefase!$BD$76:$BE$87,2,FALSE)</f>
        <v>-</v>
      </c>
      <c r="AI282" t="str">
        <f>VLOOKUP(Y282,Poulefase!$BD$76:$BE$87,2,FALSE)</f>
        <v>-</v>
      </c>
      <c r="AJ282" t="str">
        <f>VLOOKUP(Z282,Poulefase!$BD$76:$BE$87,2,FALSE)</f>
        <v>-</v>
      </c>
      <c r="AK282" t="str">
        <f>VLOOKUP(AA282,Poulefase!$BD$76:$BE$87,2,FALSE)</f>
        <v>-</v>
      </c>
      <c r="AL282" t="str">
        <f>VLOOKUP(AB282,Poulefase!$BD$76:$BE$87,2,FALSE)</f>
        <v>-</v>
      </c>
      <c r="AM282" t="str">
        <f>VLOOKUP(AC282,Poulefase!$BD$76:$BE$87,2,FALSE)</f>
        <v>-</v>
      </c>
    </row>
    <row r="283" spans="7:39" ht="16.2" thickBot="1">
      <c r="G283" s="81">
        <v>278</v>
      </c>
      <c r="H283" s="76" t="s">
        <v>9</v>
      </c>
      <c r="I283" s="75"/>
      <c r="J283" s="76" t="s">
        <v>11</v>
      </c>
      <c r="K283" s="76" t="s">
        <v>12</v>
      </c>
      <c r="L283" s="76" t="s">
        <v>13</v>
      </c>
      <c r="M283" s="76" t="s">
        <v>14</v>
      </c>
      <c r="N283" s="76" t="s">
        <v>136</v>
      </c>
      <c r="O283" s="75"/>
      <c r="P283" s="75"/>
      <c r="Q283" s="76" t="s">
        <v>139</v>
      </c>
      <c r="R283" s="76" t="s">
        <v>140</v>
      </c>
      <c r="S283" s="75"/>
      <c r="U283" t="s">
        <v>487</v>
      </c>
      <c r="V283" s="75" t="s">
        <v>11</v>
      </c>
      <c r="W283" s="75" t="s">
        <v>136</v>
      </c>
      <c r="X283" s="75" t="s">
        <v>139</v>
      </c>
      <c r="Y283" s="75" t="s">
        <v>12</v>
      </c>
      <c r="Z283" s="75" t="s">
        <v>9</v>
      </c>
      <c r="AA283" s="75" t="s">
        <v>14</v>
      </c>
      <c r="AB283" s="75" t="s">
        <v>13</v>
      </c>
      <c r="AC283" s="82" t="s">
        <v>140</v>
      </c>
      <c r="AE283" t="s">
        <v>487</v>
      </c>
      <c r="AF283" t="str">
        <f>VLOOKUP(V283,Poulefase!$BD$76:$BE$87,2,FALSE)</f>
        <v>-</v>
      </c>
      <c r="AG283" t="str">
        <f>VLOOKUP(W283,Poulefase!$BD$76:$BE$87,2,FALSE)</f>
        <v>-</v>
      </c>
      <c r="AH283" t="str">
        <f>VLOOKUP(X283,Poulefase!$BD$76:$BE$87,2,FALSE)</f>
        <v>-</v>
      </c>
      <c r="AI283" t="str">
        <f>VLOOKUP(Y283,Poulefase!$BD$76:$BE$87,2,FALSE)</f>
        <v>-</v>
      </c>
      <c r="AJ283" t="str">
        <f>VLOOKUP(Z283,Poulefase!$BD$76:$BE$87,2,FALSE)</f>
        <v>-</v>
      </c>
      <c r="AK283" t="str">
        <f>VLOOKUP(AA283,Poulefase!$BD$76:$BE$87,2,FALSE)</f>
        <v>-</v>
      </c>
      <c r="AL283" t="str">
        <f>VLOOKUP(AB283,Poulefase!$BD$76:$BE$87,2,FALSE)</f>
        <v>-</v>
      </c>
      <c r="AM283" t="str">
        <f>VLOOKUP(AC283,Poulefase!$BD$76:$BE$87,2,FALSE)</f>
        <v>-</v>
      </c>
    </row>
    <row r="284" spans="7:39" ht="16.2" thickBot="1">
      <c r="G284" s="81">
        <v>279</v>
      </c>
      <c r="H284" s="76" t="s">
        <v>9</v>
      </c>
      <c r="I284" s="75"/>
      <c r="J284" s="76" t="s">
        <v>11</v>
      </c>
      <c r="K284" s="76" t="s">
        <v>12</v>
      </c>
      <c r="L284" s="76" t="s">
        <v>13</v>
      </c>
      <c r="M284" s="76" t="s">
        <v>14</v>
      </c>
      <c r="N284" s="76" t="s">
        <v>136</v>
      </c>
      <c r="O284" s="75"/>
      <c r="P284" s="76" t="s">
        <v>138</v>
      </c>
      <c r="Q284" s="75"/>
      <c r="R284" s="75"/>
      <c r="S284" s="76" t="s">
        <v>141</v>
      </c>
      <c r="U284" t="s">
        <v>488</v>
      </c>
      <c r="V284" s="75" t="s">
        <v>11</v>
      </c>
      <c r="W284" s="75" t="s">
        <v>136</v>
      </c>
      <c r="X284" s="75" t="s">
        <v>13</v>
      </c>
      <c r="Y284" s="75" t="s">
        <v>12</v>
      </c>
      <c r="Z284" s="75" t="s">
        <v>9</v>
      </c>
      <c r="AA284" s="75" t="s">
        <v>14</v>
      </c>
      <c r="AB284" s="75" t="s">
        <v>141</v>
      </c>
      <c r="AC284" s="82" t="s">
        <v>138</v>
      </c>
      <c r="AE284" t="s">
        <v>488</v>
      </c>
      <c r="AF284" t="str">
        <f>VLOOKUP(V284,Poulefase!$BD$76:$BE$87,2,FALSE)</f>
        <v>-</v>
      </c>
      <c r="AG284" t="str">
        <f>VLOOKUP(W284,Poulefase!$BD$76:$BE$87,2,FALSE)</f>
        <v>-</v>
      </c>
      <c r="AH284" t="str">
        <f>VLOOKUP(X284,Poulefase!$BD$76:$BE$87,2,FALSE)</f>
        <v>-</v>
      </c>
      <c r="AI284" t="str">
        <f>VLOOKUP(Y284,Poulefase!$BD$76:$BE$87,2,FALSE)</f>
        <v>-</v>
      </c>
      <c r="AJ284" t="str">
        <f>VLOOKUP(Z284,Poulefase!$BD$76:$BE$87,2,FALSE)</f>
        <v>-</v>
      </c>
      <c r="AK284" t="str">
        <f>VLOOKUP(AA284,Poulefase!$BD$76:$BE$87,2,FALSE)</f>
        <v>-</v>
      </c>
      <c r="AL284" t="str">
        <f>VLOOKUP(AB284,Poulefase!$BD$76:$BE$87,2,FALSE)</f>
        <v>-</v>
      </c>
      <c r="AM284" t="str">
        <f>VLOOKUP(AC284,Poulefase!$BD$76:$BE$87,2,FALSE)</f>
        <v>-</v>
      </c>
    </row>
    <row r="285" spans="7:39" ht="16.2" thickBot="1">
      <c r="G285" s="81">
        <v>280</v>
      </c>
      <c r="H285" s="76" t="s">
        <v>9</v>
      </c>
      <c r="I285" s="75"/>
      <c r="J285" s="76" t="s">
        <v>11</v>
      </c>
      <c r="K285" s="76" t="s">
        <v>12</v>
      </c>
      <c r="L285" s="76" t="s">
        <v>13</v>
      </c>
      <c r="M285" s="76" t="s">
        <v>14</v>
      </c>
      <c r="N285" s="76" t="s">
        <v>136</v>
      </c>
      <c r="O285" s="75"/>
      <c r="P285" s="76" t="s">
        <v>138</v>
      </c>
      <c r="Q285" s="75"/>
      <c r="R285" s="76" t="s">
        <v>140</v>
      </c>
      <c r="S285" s="75"/>
      <c r="U285" t="s">
        <v>489</v>
      </c>
      <c r="V285" s="75" t="s">
        <v>11</v>
      </c>
      <c r="W285" s="75" t="s">
        <v>136</v>
      </c>
      <c r="X285" s="75" t="s">
        <v>13</v>
      </c>
      <c r="Y285" s="75" t="s">
        <v>12</v>
      </c>
      <c r="Z285" s="75" t="s">
        <v>9</v>
      </c>
      <c r="AA285" s="75" t="s">
        <v>14</v>
      </c>
      <c r="AB285" s="75" t="s">
        <v>138</v>
      </c>
      <c r="AC285" s="82" t="s">
        <v>140</v>
      </c>
      <c r="AE285" t="s">
        <v>489</v>
      </c>
      <c r="AF285" t="str">
        <f>VLOOKUP(V285,Poulefase!$BD$76:$BE$87,2,FALSE)</f>
        <v>-</v>
      </c>
      <c r="AG285" t="str">
        <f>VLOOKUP(W285,Poulefase!$BD$76:$BE$87,2,FALSE)</f>
        <v>-</v>
      </c>
      <c r="AH285" t="str">
        <f>VLOOKUP(X285,Poulefase!$BD$76:$BE$87,2,FALSE)</f>
        <v>-</v>
      </c>
      <c r="AI285" t="str">
        <f>VLOOKUP(Y285,Poulefase!$BD$76:$BE$87,2,FALSE)</f>
        <v>-</v>
      </c>
      <c r="AJ285" t="str">
        <f>VLOOKUP(Z285,Poulefase!$BD$76:$BE$87,2,FALSE)</f>
        <v>-</v>
      </c>
      <c r="AK285" t="str">
        <f>VLOOKUP(AA285,Poulefase!$BD$76:$BE$87,2,FALSE)</f>
        <v>-</v>
      </c>
      <c r="AL285" t="str">
        <f>VLOOKUP(AB285,Poulefase!$BD$76:$BE$87,2,FALSE)</f>
        <v>-</v>
      </c>
      <c r="AM285" t="str">
        <f>VLOOKUP(AC285,Poulefase!$BD$76:$BE$87,2,FALSE)</f>
        <v>-</v>
      </c>
    </row>
    <row r="286" spans="7:39" ht="16.2" thickBot="1">
      <c r="G286" s="81">
        <v>281</v>
      </c>
      <c r="H286" s="76" t="s">
        <v>9</v>
      </c>
      <c r="I286" s="75"/>
      <c r="J286" s="76" t="s">
        <v>11</v>
      </c>
      <c r="K286" s="76" t="s">
        <v>12</v>
      </c>
      <c r="L286" s="76" t="s">
        <v>13</v>
      </c>
      <c r="M286" s="76" t="s">
        <v>14</v>
      </c>
      <c r="N286" s="76" t="s">
        <v>136</v>
      </c>
      <c r="O286" s="75"/>
      <c r="P286" s="76" t="s">
        <v>138</v>
      </c>
      <c r="Q286" s="76" t="s">
        <v>139</v>
      </c>
      <c r="R286" s="75"/>
      <c r="S286" s="75"/>
      <c r="U286" t="s">
        <v>490</v>
      </c>
      <c r="V286" s="75" t="s">
        <v>11</v>
      </c>
      <c r="W286" s="75" t="s">
        <v>136</v>
      </c>
      <c r="X286" s="75" t="s">
        <v>139</v>
      </c>
      <c r="Y286" s="75" t="s">
        <v>12</v>
      </c>
      <c r="Z286" s="75" t="s">
        <v>9</v>
      </c>
      <c r="AA286" s="75" t="s">
        <v>14</v>
      </c>
      <c r="AB286" s="75" t="s">
        <v>13</v>
      </c>
      <c r="AC286" s="82" t="s">
        <v>138</v>
      </c>
      <c r="AE286" t="s">
        <v>490</v>
      </c>
      <c r="AF286" t="str">
        <f>VLOOKUP(V286,Poulefase!$BD$76:$BE$87,2,FALSE)</f>
        <v>-</v>
      </c>
      <c r="AG286" t="str">
        <f>VLOOKUP(W286,Poulefase!$BD$76:$BE$87,2,FALSE)</f>
        <v>-</v>
      </c>
      <c r="AH286" t="str">
        <f>VLOOKUP(X286,Poulefase!$BD$76:$BE$87,2,FALSE)</f>
        <v>-</v>
      </c>
      <c r="AI286" t="str">
        <f>VLOOKUP(Y286,Poulefase!$BD$76:$BE$87,2,FALSE)</f>
        <v>-</v>
      </c>
      <c r="AJ286" t="str">
        <f>VLOOKUP(Z286,Poulefase!$BD$76:$BE$87,2,FALSE)</f>
        <v>-</v>
      </c>
      <c r="AK286" t="str">
        <f>VLOOKUP(AA286,Poulefase!$BD$76:$BE$87,2,FALSE)</f>
        <v>-</v>
      </c>
      <c r="AL286" t="str">
        <f>VLOOKUP(AB286,Poulefase!$BD$76:$BE$87,2,FALSE)</f>
        <v>-</v>
      </c>
      <c r="AM286" t="str">
        <f>VLOOKUP(AC286,Poulefase!$BD$76:$BE$87,2,FALSE)</f>
        <v>-</v>
      </c>
    </row>
    <row r="287" spans="7:39" ht="16.2" thickBot="1">
      <c r="G287" s="81">
        <v>282</v>
      </c>
      <c r="H287" s="76" t="s">
        <v>9</v>
      </c>
      <c r="I287" s="75"/>
      <c r="J287" s="76" t="s">
        <v>11</v>
      </c>
      <c r="K287" s="76" t="s">
        <v>12</v>
      </c>
      <c r="L287" s="76" t="s">
        <v>13</v>
      </c>
      <c r="M287" s="76" t="s">
        <v>14</v>
      </c>
      <c r="N287" s="76" t="s">
        <v>136</v>
      </c>
      <c r="O287" s="76" t="s">
        <v>137</v>
      </c>
      <c r="P287" s="75"/>
      <c r="Q287" s="75"/>
      <c r="R287" s="75"/>
      <c r="S287" s="76" t="s">
        <v>141</v>
      </c>
      <c r="U287" t="s">
        <v>491</v>
      </c>
      <c r="V287" s="75" t="s">
        <v>137</v>
      </c>
      <c r="W287" s="75" t="s">
        <v>136</v>
      </c>
      <c r="X287" s="75" t="s">
        <v>14</v>
      </c>
      <c r="Y287" s="75" t="s">
        <v>11</v>
      </c>
      <c r="Z287" s="75" t="s">
        <v>9</v>
      </c>
      <c r="AA287" s="75" t="s">
        <v>12</v>
      </c>
      <c r="AB287" s="75" t="s">
        <v>141</v>
      </c>
      <c r="AC287" s="82" t="s">
        <v>13</v>
      </c>
      <c r="AE287" t="s">
        <v>491</v>
      </c>
      <c r="AF287" t="str">
        <f>VLOOKUP(V287,Poulefase!$BD$76:$BE$87,2,FALSE)</f>
        <v>-</v>
      </c>
      <c r="AG287" t="str">
        <f>VLOOKUP(W287,Poulefase!$BD$76:$BE$87,2,FALSE)</f>
        <v>-</v>
      </c>
      <c r="AH287" t="str">
        <f>VLOOKUP(X287,Poulefase!$BD$76:$BE$87,2,FALSE)</f>
        <v>-</v>
      </c>
      <c r="AI287" t="str">
        <f>VLOOKUP(Y287,Poulefase!$BD$76:$BE$87,2,FALSE)</f>
        <v>-</v>
      </c>
      <c r="AJ287" t="str">
        <f>VLOOKUP(Z287,Poulefase!$BD$76:$BE$87,2,FALSE)</f>
        <v>-</v>
      </c>
      <c r="AK287" t="str">
        <f>VLOOKUP(AA287,Poulefase!$BD$76:$BE$87,2,FALSE)</f>
        <v>-</v>
      </c>
      <c r="AL287" t="str">
        <f>VLOOKUP(AB287,Poulefase!$BD$76:$BE$87,2,FALSE)</f>
        <v>-</v>
      </c>
      <c r="AM287" t="str">
        <f>VLOOKUP(AC287,Poulefase!$BD$76:$BE$87,2,FALSE)</f>
        <v>-</v>
      </c>
    </row>
    <row r="288" spans="7:39" ht="16.2" thickBot="1">
      <c r="G288" s="81">
        <v>283</v>
      </c>
      <c r="H288" s="76" t="s">
        <v>9</v>
      </c>
      <c r="I288" s="75"/>
      <c r="J288" s="76" t="s">
        <v>11</v>
      </c>
      <c r="K288" s="76" t="s">
        <v>12</v>
      </c>
      <c r="L288" s="76" t="s">
        <v>13</v>
      </c>
      <c r="M288" s="76" t="s">
        <v>14</v>
      </c>
      <c r="N288" s="76" t="s">
        <v>136</v>
      </c>
      <c r="O288" s="76" t="s">
        <v>137</v>
      </c>
      <c r="P288" s="75"/>
      <c r="Q288" s="75"/>
      <c r="R288" s="76" t="s">
        <v>140</v>
      </c>
      <c r="S288" s="75"/>
      <c r="U288" t="s">
        <v>492</v>
      </c>
      <c r="V288" s="75" t="s">
        <v>137</v>
      </c>
      <c r="W288" s="75" t="s">
        <v>136</v>
      </c>
      <c r="X288" s="75" t="s">
        <v>13</v>
      </c>
      <c r="Y288" s="75" t="s">
        <v>11</v>
      </c>
      <c r="Z288" s="75" t="s">
        <v>9</v>
      </c>
      <c r="AA288" s="75" t="s">
        <v>14</v>
      </c>
      <c r="AB288" s="75" t="s">
        <v>12</v>
      </c>
      <c r="AC288" s="82" t="s">
        <v>140</v>
      </c>
      <c r="AE288" t="s">
        <v>492</v>
      </c>
      <c r="AF288" t="str">
        <f>VLOOKUP(V288,Poulefase!$BD$76:$BE$87,2,FALSE)</f>
        <v>-</v>
      </c>
      <c r="AG288" t="str">
        <f>VLOOKUP(W288,Poulefase!$BD$76:$BE$87,2,FALSE)</f>
        <v>-</v>
      </c>
      <c r="AH288" t="str">
        <f>VLOOKUP(X288,Poulefase!$BD$76:$BE$87,2,FALSE)</f>
        <v>-</v>
      </c>
      <c r="AI288" t="str">
        <f>VLOOKUP(Y288,Poulefase!$BD$76:$BE$87,2,FALSE)</f>
        <v>-</v>
      </c>
      <c r="AJ288" t="str">
        <f>VLOOKUP(Z288,Poulefase!$BD$76:$BE$87,2,FALSE)</f>
        <v>-</v>
      </c>
      <c r="AK288" t="str">
        <f>VLOOKUP(AA288,Poulefase!$BD$76:$BE$87,2,FALSE)</f>
        <v>-</v>
      </c>
      <c r="AL288" t="str">
        <f>VLOOKUP(AB288,Poulefase!$BD$76:$BE$87,2,FALSE)</f>
        <v>-</v>
      </c>
      <c r="AM288" t="str">
        <f>VLOOKUP(AC288,Poulefase!$BD$76:$BE$87,2,FALSE)</f>
        <v>-</v>
      </c>
    </row>
    <row r="289" spans="7:39" ht="16.2" thickBot="1">
      <c r="G289" s="81">
        <v>284</v>
      </c>
      <c r="H289" s="76" t="s">
        <v>9</v>
      </c>
      <c r="I289" s="75"/>
      <c r="J289" s="76" t="s">
        <v>11</v>
      </c>
      <c r="K289" s="76" t="s">
        <v>12</v>
      </c>
      <c r="L289" s="76" t="s">
        <v>13</v>
      </c>
      <c r="M289" s="76" t="s">
        <v>14</v>
      </c>
      <c r="N289" s="76" t="s">
        <v>136</v>
      </c>
      <c r="O289" s="76" t="s">
        <v>137</v>
      </c>
      <c r="P289" s="75"/>
      <c r="Q289" s="76" t="s">
        <v>139</v>
      </c>
      <c r="R289" s="75"/>
      <c r="S289" s="75"/>
      <c r="U289" t="s">
        <v>493</v>
      </c>
      <c r="V289" s="75" t="s">
        <v>137</v>
      </c>
      <c r="W289" s="75" t="s">
        <v>136</v>
      </c>
      <c r="X289" s="75" t="s">
        <v>139</v>
      </c>
      <c r="Y289" s="75" t="s">
        <v>11</v>
      </c>
      <c r="Z289" s="75" t="s">
        <v>9</v>
      </c>
      <c r="AA289" s="75" t="s">
        <v>14</v>
      </c>
      <c r="AB289" s="75" t="s">
        <v>12</v>
      </c>
      <c r="AC289" s="82" t="s">
        <v>13</v>
      </c>
      <c r="AE289" t="s">
        <v>493</v>
      </c>
      <c r="AF289" t="str">
        <f>VLOOKUP(V289,Poulefase!$BD$76:$BE$87,2,FALSE)</f>
        <v>-</v>
      </c>
      <c r="AG289" t="str">
        <f>VLOOKUP(W289,Poulefase!$BD$76:$BE$87,2,FALSE)</f>
        <v>-</v>
      </c>
      <c r="AH289" t="str">
        <f>VLOOKUP(X289,Poulefase!$BD$76:$BE$87,2,FALSE)</f>
        <v>-</v>
      </c>
      <c r="AI289" t="str">
        <f>VLOOKUP(Y289,Poulefase!$BD$76:$BE$87,2,FALSE)</f>
        <v>-</v>
      </c>
      <c r="AJ289" t="str">
        <f>VLOOKUP(Z289,Poulefase!$BD$76:$BE$87,2,FALSE)</f>
        <v>-</v>
      </c>
      <c r="AK289" t="str">
        <f>VLOOKUP(AA289,Poulefase!$BD$76:$BE$87,2,FALSE)</f>
        <v>-</v>
      </c>
      <c r="AL289" t="str">
        <f>VLOOKUP(AB289,Poulefase!$BD$76:$BE$87,2,FALSE)</f>
        <v>-</v>
      </c>
      <c r="AM289" t="str">
        <f>VLOOKUP(AC289,Poulefase!$BD$76:$BE$87,2,FALSE)</f>
        <v>-</v>
      </c>
    </row>
    <row r="290" spans="7:39" ht="16.2" thickBot="1">
      <c r="G290" s="81">
        <v>285</v>
      </c>
      <c r="H290" s="76" t="s">
        <v>9</v>
      </c>
      <c r="I290" s="75"/>
      <c r="J290" s="76" t="s">
        <v>11</v>
      </c>
      <c r="K290" s="76" t="s">
        <v>12</v>
      </c>
      <c r="L290" s="76" t="s">
        <v>13</v>
      </c>
      <c r="M290" s="76" t="s">
        <v>14</v>
      </c>
      <c r="N290" s="76" t="s">
        <v>136</v>
      </c>
      <c r="O290" s="76" t="s">
        <v>137</v>
      </c>
      <c r="P290" s="76" t="s">
        <v>138</v>
      </c>
      <c r="Q290" s="75"/>
      <c r="R290" s="75"/>
      <c r="S290" s="75"/>
      <c r="U290" t="s">
        <v>494</v>
      </c>
      <c r="V290" s="75" t="s">
        <v>137</v>
      </c>
      <c r="W290" s="75" t="s">
        <v>136</v>
      </c>
      <c r="X290" s="75" t="s">
        <v>13</v>
      </c>
      <c r="Y290" s="75" t="s">
        <v>11</v>
      </c>
      <c r="Z290" s="75" t="s">
        <v>9</v>
      </c>
      <c r="AA290" s="75" t="s">
        <v>14</v>
      </c>
      <c r="AB290" s="75" t="s">
        <v>12</v>
      </c>
      <c r="AC290" s="82" t="s">
        <v>138</v>
      </c>
      <c r="AE290" t="s">
        <v>494</v>
      </c>
      <c r="AF290" t="str">
        <f>VLOOKUP(V290,Poulefase!$BD$76:$BE$87,2,FALSE)</f>
        <v>-</v>
      </c>
      <c r="AG290" t="str">
        <f>VLOOKUP(W290,Poulefase!$BD$76:$BE$87,2,FALSE)</f>
        <v>-</v>
      </c>
      <c r="AH290" t="str">
        <f>VLOOKUP(X290,Poulefase!$BD$76:$BE$87,2,FALSE)</f>
        <v>-</v>
      </c>
      <c r="AI290" t="str">
        <f>VLOOKUP(Y290,Poulefase!$BD$76:$BE$87,2,FALSE)</f>
        <v>-</v>
      </c>
      <c r="AJ290" t="str">
        <f>VLOOKUP(Z290,Poulefase!$BD$76:$BE$87,2,FALSE)</f>
        <v>-</v>
      </c>
      <c r="AK290" t="str">
        <f>VLOOKUP(AA290,Poulefase!$BD$76:$BE$87,2,FALSE)</f>
        <v>-</v>
      </c>
      <c r="AL290" t="str">
        <f>VLOOKUP(AB290,Poulefase!$BD$76:$BE$87,2,FALSE)</f>
        <v>-</v>
      </c>
      <c r="AM290" t="str">
        <f>VLOOKUP(AC290,Poulefase!$BD$76:$BE$87,2,FALSE)</f>
        <v>-</v>
      </c>
    </row>
    <row r="291" spans="7:39" ht="16.2" thickBot="1">
      <c r="G291" s="81">
        <v>286</v>
      </c>
      <c r="H291" s="76" t="s">
        <v>9</v>
      </c>
      <c r="I291" s="76" t="s">
        <v>10</v>
      </c>
      <c r="J291" s="75"/>
      <c r="K291" s="75"/>
      <c r="L291" s="75"/>
      <c r="M291" s="75"/>
      <c r="N291" s="76" t="s">
        <v>136</v>
      </c>
      <c r="O291" s="76" t="s">
        <v>137</v>
      </c>
      <c r="P291" s="76" t="s">
        <v>138</v>
      </c>
      <c r="Q291" s="76" t="s">
        <v>139</v>
      </c>
      <c r="R291" s="76" t="s">
        <v>140</v>
      </c>
      <c r="S291" s="76" t="s">
        <v>141</v>
      </c>
      <c r="U291" t="s">
        <v>495</v>
      </c>
      <c r="V291" s="75" t="s">
        <v>137</v>
      </c>
      <c r="W291" s="75" t="s">
        <v>139</v>
      </c>
      <c r="X291" s="75" t="s">
        <v>10</v>
      </c>
      <c r="Y291" s="75" t="s">
        <v>9</v>
      </c>
      <c r="Z291" s="75" t="s">
        <v>138</v>
      </c>
      <c r="AA291" s="75" t="s">
        <v>136</v>
      </c>
      <c r="AB291" s="75" t="s">
        <v>141</v>
      </c>
      <c r="AC291" s="82" t="s">
        <v>140</v>
      </c>
      <c r="AE291" t="s">
        <v>495</v>
      </c>
      <c r="AF291" t="str">
        <f>VLOOKUP(V291,Poulefase!$BD$76:$BE$87,2,FALSE)</f>
        <v>-</v>
      </c>
      <c r="AG291" t="str">
        <f>VLOOKUP(W291,Poulefase!$BD$76:$BE$87,2,FALSE)</f>
        <v>-</v>
      </c>
      <c r="AH291" t="str">
        <f>VLOOKUP(X291,Poulefase!$BD$76:$BE$87,2,FALSE)</f>
        <v>-</v>
      </c>
      <c r="AI291" t="str">
        <f>VLOOKUP(Y291,Poulefase!$BD$76:$BE$87,2,FALSE)</f>
        <v>-</v>
      </c>
      <c r="AJ291" t="str">
        <f>VLOOKUP(Z291,Poulefase!$BD$76:$BE$87,2,FALSE)</f>
        <v>-</v>
      </c>
      <c r="AK291" t="str">
        <f>VLOOKUP(AA291,Poulefase!$BD$76:$BE$87,2,FALSE)</f>
        <v>-</v>
      </c>
      <c r="AL291" t="str">
        <f>VLOOKUP(AB291,Poulefase!$BD$76:$BE$87,2,FALSE)</f>
        <v>-</v>
      </c>
      <c r="AM291" t="str">
        <f>VLOOKUP(AC291,Poulefase!$BD$76:$BE$87,2,FALSE)</f>
        <v>-</v>
      </c>
    </row>
    <row r="292" spans="7:39" ht="16.2" thickBot="1">
      <c r="G292" s="81">
        <v>287</v>
      </c>
      <c r="H292" s="76" t="s">
        <v>9</v>
      </c>
      <c r="I292" s="76" t="s">
        <v>10</v>
      </c>
      <c r="J292" s="75"/>
      <c r="K292" s="75"/>
      <c r="L292" s="75"/>
      <c r="M292" s="76" t="s">
        <v>14</v>
      </c>
      <c r="N292" s="75"/>
      <c r="O292" s="76" t="s">
        <v>137</v>
      </c>
      <c r="P292" s="76" t="s">
        <v>138</v>
      </c>
      <c r="Q292" s="76" t="s">
        <v>139</v>
      </c>
      <c r="R292" s="76" t="s">
        <v>140</v>
      </c>
      <c r="S292" s="76" t="s">
        <v>141</v>
      </c>
      <c r="U292" t="s">
        <v>496</v>
      </c>
      <c r="V292" s="75" t="s">
        <v>137</v>
      </c>
      <c r="W292" s="75" t="s">
        <v>139</v>
      </c>
      <c r="X292" s="75" t="s">
        <v>10</v>
      </c>
      <c r="Y292" s="75" t="s">
        <v>9</v>
      </c>
      <c r="Z292" s="75" t="s">
        <v>138</v>
      </c>
      <c r="AA292" s="75" t="s">
        <v>14</v>
      </c>
      <c r="AB292" s="75" t="s">
        <v>141</v>
      </c>
      <c r="AC292" s="82" t="s">
        <v>140</v>
      </c>
      <c r="AE292" t="s">
        <v>496</v>
      </c>
      <c r="AF292" t="str">
        <f>VLOOKUP(V292,Poulefase!$BD$76:$BE$87,2,FALSE)</f>
        <v>-</v>
      </c>
      <c r="AG292" t="str">
        <f>VLOOKUP(W292,Poulefase!$BD$76:$BE$87,2,FALSE)</f>
        <v>-</v>
      </c>
      <c r="AH292" t="str">
        <f>VLOOKUP(X292,Poulefase!$BD$76:$BE$87,2,FALSE)</f>
        <v>-</v>
      </c>
      <c r="AI292" t="str">
        <f>VLOOKUP(Y292,Poulefase!$BD$76:$BE$87,2,FALSE)</f>
        <v>-</v>
      </c>
      <c r="AJ292" t="str">
        <f>VLOOKUP(Z292,Poulefase!$BD$76:$BE$87,2,FALSE)</f>
        <v>-</v>
      </c>
      <c r="AK292" t="str">
        <f>VLOOKUP(AA292,Poulefase!$BD$76:$BE$87,2,FALSE)</f>
        <v>-</v>
      </c>
      <c r="AL292" t="str">
        <f>VLOOKUP(AB292,Poulefase!$BD$76:$BE$87,2,FALSE)</f>
        <v>-</v>
      </c>
      <c r="AM292" t="str">
        <f>VLOOKUP(AC292,Poulefase!$BD$76:$BE$87,2,FALSE)</f>
        <v>-</v>
      </c>
    </row>
    <row r="293" spans="7:39" ht="16.2" thickBot="1">
      <c r="G293" s="81">
        <v>288</v>
      </c>
      <c r="H293" s="76" t="s">
        <v>9</v>
      </c>
      <c r="I293" s="76" t="s">
        <v>10</v>
      </c>
      <c r="J293" s="75"/>
      <c r="K293" s="75"/>
      <c r="L293" s="75"/>
      <c r="M293" s="76" t="s">
        <v>14</v>
      </c>
      <c r="N293" s="76" t="s">
        <v>136</v>
      </c>
      <c r="O293" s="75"/>
      <c r="P293" s="76" t="s">
        <v>138</v>
      </c>
      <c r="Q293" s="76" t="s">
        <v>139</v>
      </c>
      <c r="R293" s="76" t="s">
        <v>140</v>
      </c>
      <c r="S293" s="76" t="s">
        <v>141</v>
      </c>
      <c r="U293" t="s">
        <v>497</v>
      </c>
      <c r="V293" s="75" t="s">
        <v>138</v>
      </c>
      <c r="W293" s="75" t="s">
        <v>139</v>
      </c>
      <c r="X293" s="75" t="s">
        <v>10</v>
      </c>
      <c r="Y293" s="75" t="s">
        <v>14</v>
      </c>
      <c r="Z293" s="75" t="s">
        <v>9</v>
      </c>
      <c r="AA293" s="75" t="s">
        <v>136</v>
      </c>
      <c r="AB293" s="75" t="s">
        <v>141</v>
      </c>
      <c r="AC293" s="82" t="s">
        <v>140</v>
      </c>
      <c r="AE293" t="s">
        <v>497</v>
      </c>
      <c r="AF293" t="str">
        <f>VLOOKUP(V293,Poulefase!$BD$76:$BE$87,2,FALSE)</f>
        <v>-</v>
      </c>
      <c r="AG293" t="str">
        <f>VLOOKUP(W293,Poulefase!$BD$76:$BE$87,2,FALSE)</f>
        <v>-</v>
      </c>
      <c r="AH293" t="str">
        <f>VLOOKUP(X293,Poulefase!$BD$76:$BE$87,2,FALSE)</f>
        <v>-</v>
      </c>
      <c r="AI293" t="str">
        <f>VLOOKUP(Y293,Poulefase!$BD$76:$BE$87,2,FALSE)</f>
        <v>-</v>
      </c>
      <c r="AJ293" t="str">
        <f>VLOOKUP(Z293,Poulefase!$BD$76:$BE$87,2,FALSE)</f>
        <v>-</v>
      </c>
      <c r="AK293" t="str">
        <f>VLOOKUP(AA293,Poulefase!$BD$76:$BE$87,2,FALSE)</f>
        <v>-</v>
      </c>
      <c r="AL293" t="str">
        <f>VLOOKUP(AB293,Poulefase!$BD$76:$BE$87,2,FALSE)</f>
        <v>-</v>
      </c>
      <c r="AM293" t="str">
        <f>VLOOKUP(AC293,Poulefase!$BD$76:$BE$87,2,FALSE)</f>
        <v>-</v>
      </c>
    </row>
    <row r="294" spans="7:39" ht="16.2" thickBot="1">
      <c r="G294" s="81">
        <v>289</v>
      </c>
      <c r="H294" s="76" t="s">
        <v>9</v>
      </c>
      <c r="I294" s="76" t="s">
        <v>10</v>
      </c>
      <c r="J294" s="75"/>
      <c r="K294" s="75"/>
      <c r="L294" s="75"/>
      <c r="M294" s="76" t="s">
        <v>14</v>
      </c>
      <c r="N294" s="76" t="s">
        <v>136</v>
      </c>
      <c r="O294" s="76" t="s">
        <v>137</v>
      </c>
      <c r="P294" s="75"/>
      <c r="Q294" s="76" t="s">
        <v>139</v>
      </c>
      <c r="R294" s="76" t="s">
        <v>140</v>
      </c>
      <c r="S294" s="76" t="s">
        <v>141</v>
      </c>
      <c r="U294" t="s">
        <v>498</v>
      </c>
      <c r="V294" s="75" t="s">
        <v>137</v>
      </c>
      <c r="W294" s="75" t="s">
        <v>139</v>
      </c>
      <c r="X294" s="75" t="s">
        <v>10</v>
      </c>
      <c r="Y294" s="75" t="s">
        <v>14</v>
      </c>
      <c r="Z294" s="75" t="s">
        <v>9</v>
      </c>
      <c r="AA294" s="75" t="s">
        <v>136</v>
      </c>
      <c r="AB294" s="75" t="s">
        <v>141</v>
      </c>
      <c r="AC294" s="82" t="s">
        <v>140</v>
      </c>
      <c r="AE294" t="s">
        <v>498</v>
      </c>
      <c r="AF294" t="str">
        <f>VLOOKUP(V294,Poulefase!$BD$76:$BE$87,2,FALSE)</f>
        <v>-</v>
      </c>
      <c r="AG294" t="str">
        <f>VLOOKUP(W294,Poulefase!$BD$76:$BE$87,2,FALSE)</f>
        <v>-</v>
      </c>
      <c r="AH294" t="str">
        <f>VLOOKUP(X294,Poulefase!$BD$76:$BE$87,2,FALSE)</f>
        <v>-</v>
      </c>
      <c r="AI294" t="str">
        <f>VLOOKUP(Y294,Poulefase!$BD$76:$BE$87,2,FALSE)</f>
        <v>-</v>
      </c>
      <c r="AJ294" t="str">
        <f>VLOOKUP(Z294,Poulefase!$BD$76:$BE$87,2,FALSE)</f>
        <v>-</v>
      </c>
      <c r="AK294" t="str">
        <f>VLOOKUP(AA294,Poulefase!$BD$76:$BE$87,2,FALSE)</f>
        <v>-</v>
      </c>
      <c r="AL294" t="str">
        <f>VLOOKUP(AB294,Poulefase!$BD$76:$BE$87,2,FALSE)</f>
        <v>-</v>
      </c>
      <c r="AM294" t="str">
        <f>VLOOKUP(AC294,Poulefase!$BD$76:$BE$87,2,FALSE)</f>
        <v>-</v>
      </c>
    </row>
    <row r="295" spans="7:39" ht="16.2" thickBot="1">
      <c r="G295" s="81">
        <v>290</v>
      </c>
      <c r="H295" s="76" t="s">
        <v>9</v>
      </c>
      <c r="I295" s="76" t="s">
        <v>10</v>
      </c>
      <c r="J295" s="75"/>
      <c r="K295" s="75"/>
      <c r="L295" s="75"/>
      <c r="M295" s="76" t="s">
        <v>14</v>
      </c>
      <c r="N295" s="76" t="s">
        <v>136</v>
      </c>
      <c r="O295" s="76" t="s">
        <v>137</v>
      </c>
      <c r="P295" s="76" t="s">
        <v>138</v>
      </c>
      <c r="Q295" s="75"/>
      <c r="R295" s="76" t="s">
        <v>140</v>
      </c>
      <c r="S295" s="76" t="s">
        <v>141</v>
      </c>
      <c r="U295" t="s">
        <v>499</v>
      </c>
      <c r="V295" s="75" t="s">
        <v>137</v>
      </c>
      <c r="W295" s="75" t="s">
        <v>136</v>
      </c>
      <c r="X295" s="75" t="s">
        <v>10</v>
      </c>
      <c r="Y295" s="75" t="s">
        <v>9</v>
      </c>
      <c r="Z295" s="75" t="s">
        <v>138</v>
      </c>
      <c r="AA295" s="75" t="s">
        <v>14</v>
      </c>
      <c r="AB295" s="75" t="s">
        <v>141</v>
      </c>
      <c r="AC295" s="82" t="s">
        <v>140</v>
      </c>
      <c r="AE295" t="s">
        <v>499</v>
      </c>
      <c r="AF295" t="str">
        <f>VLOOKUP(V295,Poulefase!$BD$76:$BE$87,2,FALSE)</f>
        <v>-</v>
      </c>
      <c r="AG295" t="str">
        <f>VLOOKUP(W295,Poulefase!$BD$76:$BE$87,2,FALSE)</f>
        <v>-</v>
      </c>
      <c r="AH295" t="str">
        <f>VLOOKUP(X295,Poulefase!$BD$76:$BE$87,2,FALSE)</f>
        <v>-</v>
      </c>
      <c r="AI295" t="str">
        <f>VLOOKUP(Y295,Poulefase!$BD$76:$BE$87,2,FALSE)</f>
        <v>-</v>
      </c>
      <c r="AJ295" t="str">
        <f>VLOOKUP(Z295,Poulefase!$BD$76:$BE$87,2,FALSE)</f>
        <v>-</v>
      </c>
      <c r="AK295" t="str">
        <f>VLOOKUP(AA295,Poulefase!$BD$76:$BE$87,2,FALSE)</f>
        <v>-</v>
      </c>
      <c r="AL295" t="str">
        <f>VLOOKUP(AB295,Poulefase!$BD$76:$BE$87,2,FALSE)</f>
        <v>-</v>
      </c>
      <c r="AM295" t="str">
        <f>VLOOKUP(AC295,Poulefase!$BD$76:$BE$87,2,FALSE)</f>
        <v>-</v>
      </c>
    </row>
    <row r="296" spans="7:39" ht="16.2" thickBot="1">
      <c r="G296" s="81">
        <v>291</v>
      </c>
      <c r="H296" s="76" t="s">
        <v>9</v>
      </c>
      <c r="I296" s="76" t="s">
        <v>10</v>
      </c>
      <c r="J296" s="75"/>
      <c r="K296" s="75"/>
      <c r="L296" s="75"/>
      <c r="M296" s="76" t="s">
        <v>14</v>
      </c>
      <c r="N296" s="76" t="s">
        <v>136</v>
      </c>
      <c r="O296" s="76" t="s">
        <v>137</v>
      </c>
      <c r="P296" s="76" t="s">
        <v>138</v>
      </c>
      <c r="Q296" s="76" t="s">
        <v>139</v>
      </c>
      <c r="R296" s="75"/>
      <c r="S296" s="76" t="s">
        <v>141</v>
      </c>
      <c r="U296" t="s">
        <v>500</v>
      </c>
      <c r="V296" s="75" t="s">
        <v>137</v>
      </c>
      <c r="W296" s="75" t="s">
        <v>139</v>
      </c>
      <c r="X296" s="75" t="s">
        <v>10</v>
      </c>
      <c r="Y296" s="75" t="s">
        <v>14</v>
      </c>
      <c r="Z296" s="75" t="s">
        <v>9</v>
      </c>
      <c r="AA296" s="75" t="s">
        <v>136</v>
      </c>
      <c r="AB296" s="75" t="s">
        <v>141</v>
      </c>
      <c r="AC296" s="82" t="s">
        <v>138</v>
      </c>
      <c r="AE296" t="s">
        <v>500</v>
      </c>
      <c r="AF296" t="str">
        <f>VLOOKUP(V296,Poulefase!$BD$76:$BE$87,2,FALSE)</f>
        <v>-</v>
      </c>
      <c r="AG296" t="str">
        <f>VLOOKUP(W296,Poulefase!$BD$76:$BE$87,2,FALSE)</f>
        <v>-</v>
      </c>
      <c r="AH296" t="str">
        <f>VLOOKUP(X296,Poulefase!$BD$76:$BE$87,2,FALSE)</f>
        <v>-</v>
      </c>
      <c r="AI296" t="str">
        <f>VLOOKUP(Y296,Poulefase!$BD$76:$BE$87,2,FALSE)</f>
        <v>-</v>
      </c>
      <c r="AJ296" t="str">
        <f>VLOOKUP(Z296,Poulefase!$BD$76:$BE$87,2,FALSE)</f>
        <v>-</v>
      </c>
      <c r="AK296" t="str">
        <f>VLOOKUP(AA296,Poulefase!$BD$76:$BE$87,2,FALSE)</f>
        <v>-</v>
      </c>
      <c r="AL296" t="str">
        <f>VLOOKUP(AB296,Poulefase!$BD$76:$BE$87,2,FALSE)</f>
        <v>-</v>
      </c>
      <c r="AM296" t="str">
        <f>VLOOKUP(AC296,Poulefase!$BD$76:$BE$87,2,FALSE)</f>
        <v>-</v>
      </c>
    </row>
    <row r="297" spans="7:39" ht="16.2" thickBot="1">
      <c r="G297" s="81">
        <v>292</v>
      </c>
      <c r="H297" s="76" t="s">
        <v>9</v>
      </c>
      <c r="I297" s="76" t="s">
        <v>10</v>
      </c>
      <c r="J297" s="75"/>
      <c r="K297" s="75"/>
      <c r="L297" s="75"/>
      <c r="M297" s="76" t="s">
        <v>14</v>
      </c>
      <c r="N297" s="76" t="s">
        <v>136</v>
      </c>
      <c r="O297" s="76" t="s">
        <v>137</v>
      </c>
      <c r="P297" s="76" t="s">
        <v>138</v>
      </c>
      <c r="Q297" s="76" t="s">
        <v>139</v>
      </c>
      <c r="R297" s="76" t="s">
        <v>140</v>
      </c>
      <c r="S297" s="75"/>
      <c r="U297" t="s">
        <v>501</v>
      </c>
      <c r="V297" s="75" t="s">
        <v>137</v>
      </c>
      <c r="W297" s="75" t="s">
        <v>139</v>
      </c>
      <c r="X297" s="75" t="s">
        <v>10</v>
      </c>
      <c r="Y297" s="75" t="s">
        <v>14</v>
      </c>
      <c r="Z297" s="75" t="s">
        <v>9</v>
      </c>
      <c r="AA297" s="75" t="s">
        <v>136</v>
      </c>
      <c r="AB297" s="75" t="s">
        <v>138</v>
      </c>
      <c r="AC297" s="82" t="s">
        <v>140</v>
      </c>
      <c r="AE297" t="s">
        <v>501</v>
      </c>
      <c r="AF297" t="str">
        <f>VLOOKUP(V297,Poulefase!$BD$76:$BE$87,2,FALSE)</f>
        <v>-</v>
      </c>
      <c r="AG297" t="str">
        <f>VLOOKUP(W297,Poulefase!$BD$76:$BE$87,2,FALSE)</f>
        <v>-</v>
      </c>
      <c r="AH297" t="str">
        <f>VLOOKUP(X297,Poulefase!$BD$76:$BE$87,2,FALSE)</f>
        <v>-</v>
      </c>
      <c r="AI297" t="str">
        <f>VLOOKUP(Y297,Poulefase!$BD$76:$BE$87,2,FALSE)</f>
        <v>-</v>
      </c>
      <c r="AJ297" t="str">
        <f>VLOOKUP(Z297,Poulefase!$BD$76:$BE$87,2,FALSE)</f>
        <v>-</v>
      </c>
      <c r="AK297" t="str">
        <f>VLOOKUP(AA297,Poulefase!$BD$76:$BE$87,2,FALSE)</f>
        <v>-</v>
      </c>
      <c r="AL297" t="str">
        <f>VLOOKUP(AB297,Poulefase!$BD$76:$BE$87,2,FALSE)</f>
        <v>-</v>
      </c>
      <c r="AM297" t="str">
        <f>VLOOKUP(AC297,Poulefase!$BD$76:$BE$87,2,FALSE)</f>
        <v>-</v>
      </c>
    </row>
    <row r="298" spans="7:39" ht="16.2" thickBot="1">
      <c r="G298" s="81">
        <v>293</v>
      </c>
      <c r="H298" s="76" t="s">
        <v>9</v>
      </c>
      <c r="I298" s="76" t="s">
        <v>10</v>
      </c>
      <c r="J298" s="75"/>
      <c r="K298" s="75"/>
      <c r="L298" s="76" t="s">
        <v>13</v>
      </c>
      <c r="M298" s="75"/>
      <c r="N298" s="75"/>
      <c r="O298" s="76" t="s">
        <v>137</v>
      </c>
      <c r="P298" s="76" t="s">
        <v>138</v>
      </c>
      <c r="Q298" s="76" t="s">
        <v>139</v>
      </c>
      <c r="R298" s="76" t="s">
        <v>140</v>
      </c>
      <c r="S298" s="76" t="s">
        <v>141</v>
      </c>
      <c r="U298" t="s">
        <v>502</v>
      </c>
      <c r="V298" s="75" t="s">
        <v>13</v>
      </c>
      <c r="W298" s="75" t="s">
        <v>139</v>
      </c>
      <c r="X298" s="75" t="s">
        <v>10</v>
      </c>
      <c r="Y298" s="75" t="s">
        <v>9</v>
      </c>
      <c r="Z298" s="75" t="s">
        <v>138</v>
      </c>
      <c r="AA298" s="75" t="s">
        <v>137</v>
      </c>
      <c r="AB298" s="75" t="s">
        <v>141</v>
      </c>
      <c r="AC298" s="82" t="s">
        <v>140</v>
      </c>
      <c r="AE298" t="s">
        <v>502</v>
      </c>
      <c r="AF298" t="str">
        <f>VLOOKUP(V298,Poulefase!$BD$76:$BE$87,2,FALSE)</f>
        <v>-</v>
      </c>
      <c r="AG298" t="str">
        <f>VLOOKUP(W298,Poulefase!$BD$76:$BE$87,2,FALSE)</f>
        <v>-</v>
      </c>
      <c r="AH298" t="str">
        <f>VLOOKUP(X298,Poulefase!$BD$76:$BE$87,2,FALSE)</f>
        <v>-</v>
      </c>
      <c r="AI298" t="str">
        <f>VLOOKUP(Y298,Poulefase!$BD$76:$BE$87,2,FALSE)</f>
        <v>-</v>
      </c>
      <c r="AJ298" t="str">
        <f>VLOOKUP(Z298,Poulefase!$BD$76:$BE$87,2,FALSE)</f>
        <v>-</v>
      </c>
      <c r="AK298" t="str">
        <f>VLOOKUP(AA298,Poulefase!$BD$76:$BE$87,2,FALSE)</f>
        <v>-</v>
      </c>
      <c r="AL298" t="str">
        <f>VLOOKUP(AB298,Poulefase!$BD$76:$BE$87,2,FALSE)</f>
        <v>-</v>
      </c>
      <c r="AM298" t="str">
        <f>VLOOKUP(AC298,Poulefase!$BD$76:$BE$87,2,FALSE)</f>
        <v>-</v>
      </c>
    </row>
    <row r="299" spans="7:39" ht="16.2" thickBot="1">
      <c r="G299" s="81">
        <v>294</v>
      </c>
      <c r="H299" s="76" t="s">
        <v>9</v>
      </c>
      <c r="I299" s="76" t="s">
        <v>10</v>
      </c>
      <c r="J299" s="75"/>
      <c r="K299" s="75"/>
      <c r="L299" s="76" t="s">
        <v>13</v>
      </c>
      <c r="M299" s="75"/>
      <c r="N299" s="76" t="s">
        <v>136</v>
      </c>
      <c r="O299" s="75"/>
      <c r="P299" s="76" t="s">
        <v>138</v>
      </c>
      <c r="Q299" s="76" t="s">
        <v>139</v>
      </c>
      <c r="R299" s="76" t="s">
        <v>140</v>
      </c>
      <c r="S299" s="76" t="s">
        <v>141</v>
      </c>
      <c r="U299" t="s">
        <v>503</v>
      </c>
      <c r="V299" s="75" t="s">
        <v>13</v>
      </c>
      <c r="W299" s="75" t="s">
        <v>139</v>
      </c>
      <c r="X299" s="75" t="s">
        <v>10</v>
      </c>
      <c r="Y299" s="75" t="s">
        <v>9</v>
      </c>
      <c r="Z299" s="75" t="s">
        <v>138</v>
      </c>
      <c r="AA299" s="75" t="s">
        <v>136</v>
      </c>
      <c r="AB299" s="75" t="s">
        <v>141</v>
      </c>
      <c r="AC299" s="82" t="s">
        <v>140</v>
      </c>
      <c r="AE299" t="s">
        <v>503</v>
      </c>
      <c r="AF299" t="str">
        <f>VLOOKUP(V299,Poulefase!$BD$76:$BE$87,2,FALSE)</f>
        <v>-</v>
      </c>
      <c r="AG299" t="str">
        <f>VLOOKUP(W299,Poulefase!$BD$76:$BE$87,2,FALSE)</f>
        <v>-</v>
      </c>
      <c r="AH299" t="str">
        <f>VLOOKUP(X299,Poulefase!$BD$76:$BE$87,2,FALSE)</f>
        <v>-</v>
      </c>
      <c r="AI299" t="str">
        <f>VLOOKUP(Y299,Poulefase!$BD$76:$BE$87,2,FALSE)</f>
        <v>-</v>
      </c>
      <c r="AJ299" t="str">
        <f>VLOOKUP(Z299,Poulefase!$BD$76:$BE$87,2,FALSE)</f>
        <v>-</v>
      </c>
      <c r="AK299" t="str">
        <f>VLOOKUP(AA299,Poulefase!$BD$76:$BE$87,2,FALSE)</f>
        <v>-</v>
      </c>
      <c r="AL299" t="str">
        <f>VLOOKUP(AB299,Poulefase!$BD$76:$BE$87,2,FALSE)</f>
        <v>-</v>
      </c>
      <c r="AM299" t="str">
        <f>VLOOKUP(AC299,Poulefase!$BD$76:$BE$87,2,FALSE)</f>
        <v>-</v>
      </c>
    </row>
    <row r="300" spans="7:39" ht="16.2" thickBot="1">
      <c r="G300" s="81">
        <v>295</v>
      </c>
      <c r="H300" s="76" t="s">
        <v>9</v>
      </c>
      <c r="I300" s="76" t="s">
        <v>10</v>
      </c>
      <c r="J300" s="75"/>
      <c r="K300" s="75"/>
      <c r="L300" s="76" t="s">
        <v>13</v>
      </c>
      <c r="M300" s="75"/>
      <c r="N300" s="76" t="s">
        <v>136</v>
      </c>
      <c r="O300" s="76" t="s">
        <v>137</v>
      </c>
      <c r="P300" s="75"/>
      <c r="Q300" s="76" t="s">
        <v>139</v>
      </c>
      <c r="R300" s="76" t="s">
        <v>140</v>
      </c>
      <c r="S300" s="76" t="s">
        <v>141</v>
      </c>
      <c r="U300" t="s">
        <v>504</v>
      </c>
      <c r="V300" s="75" t="s">
        <v>13</v>
      </c>
      <c r="W300" s="75" t="s">
        <v>139</v>
      </c>
      <c r="X300" s="75" t="s">
        <v>10</v>
      </c>
      <c r="Y300" s="75" t="s">
        <v>9</v>
      </c>
      <c r="Z300" s="75" t="s">
        <v>137</v>
      </c>
      <c r="AA300" s="75" t="s">
        <v>136</v>
      </c>
      <c r="AB300" s="75" t="s">
        <v>141</v>
      </c>
      <c r="AC300" s="82" t="s">
        <v>140</v>
      </c>
      <c r="AE300" t="s">
        <v>504</v>
      </c>
      <c r="AF300" t="str">
        <f>VLOOKUP(V300,Poulefase!$BD$76:$BE$87,2,FALSE)</f>
        <v>-</v>
      </c>
      <c r="AG300" t="str">
        <f>VLOOKUP(W300,Poulefase!$BD$76:$BE$87,2,FALSE)</f>
        <v>-</v>
      </c>
      <c r="AH300" t="str">
        <f>VLOOKUP(X300,Poulefase!$BD$76:$BE$87,2,FALSE)</f>
        <v>-</v>
      </c>
      <c r="AI300" t="str">
        <f>VLOOKUP(Y300,Poulefase!$BD$76:$BE$87,2,FALSE)</f>
        <v>-</v>
      </c>
      <c r="AJ300" t="str">
        <f>VLOOKUP(Z300,Poulefase!$BD$76:$BE$87,2,FALSE)</f>
        <v>-</v>
      </c>
      <c r="AK300" t="str">
        <f>VLOOKUP(AA300,Poulefase!$BD$76:$BE$87,2,FALSE)</f>
        <v>-</v>
      </c>
      <c r="AL300" t="str">
        <f>VLOOKUP(AB300,Poulefase!$BD$76:$BE$87,2,FALSE)</f>
        <v>-</v>
      </c>
      <c r="AM300" t="str">
        <f>VLOOKUP(AC300,Poulefase!$BD$76:$BE$87,2,FALSE)</f>
        <v>-</v>
      </c>
    </row>
    <row r="301" spans="7:39" ht="16.2" thickBot="1">
      <c r="G301" s="81">
        <v>296</v>
      </c>
      <c r="H301" s="76" t="s">
        <v>9</v>
      </c>
      <c r="I301" s="76" t="s">
        <v>10</v>
      </c>
      <c r="J301" s="75"/>
      <c r="K301" s="75"/>
      <c r="L301" s="76" t="s">
        <v>13</v>
      </c>
      <c r="M301" s="75"/>
      <c r="N301" s="76" t="s">
        <v>136</v>
      </c>
      <c r="O301" s="76" t="s">
        <v>137</v>
      </c>
      <c r="P301" s="76" t="s">
        <v>138</v>
      </c>
      <c r="Q301" s="75"/>
      <c r="R301" s="76" t="s">
        <v>140</v>
      </c>
      <c r="S301" s="76" t="s">
        <v>141</v>
      </c>
      <c r="U301" t="s">
        <v>505</v>
      </c>
      <c r="V301" s="75" t="s">
        <v>13</v>
      </c>
      <c r="W301" s="75" t="s">
        <v>136</v>
      </c>
      <c r="X301" s="75" t="s">
        <v>10</v>
      </c>
      <c r="Y301" s="75" t="s">
        <v>9</v>
      </c>
      <c r="Z301" s="75" t="s">
        <v>138</v>
      </c>
      <c r="AA301" s="75" t="s">
        <v>137</v>
      </c>
      <c r="AB301" s="75" t="s">
        <v>141</v>
      </c>
      <c r="AC301" s="82" t="s">
        <v>140</v>
      </c>
      <c r="AE301" t="s">
        <v>505</v>
      </c>
      <c r="AF301" t="str">
        <f>VLOOKUP(V301,Poulefase!$BD$76:$BE$87,2,FALSE)</f>
        <v>-</v>
      </c>
      <c r="AG301" t="str">
        <f>VLOOKUP(W301,Poulefase!$BD$76:$BE$87,2,FALSE)</f>
        <v>-</v>
      </c>
      <c r="AH301" t="str">
        <f>VLOOKUP(X301,Poulefase!$BD$76:$BE$87,2,FALSE)</f>
        <v>-</v>
      </c>
      <c r="AI301" t="str">
        <f>VLOOKUP(Y301,Poulefase!$BD$76:$BE$87,2,FALSE)</f>
        <v>-</v>
      </c>
      <c r="AJ301" t="str">
        <f>VLOOKUP(Z301,Poulefase!$BD$76:$BE$87,2,FALSE)</f>
        <v>-</v>
      </c>
      <c r="AK301" t="str">
        <f>VLOOKUP(AA301,Poulefase!$BD$76:$BE$87,2,FALSE)</f>
        <v>-</v>
      </c>
      <c r="AL301" t="str">
        <f>VLOOKUP(AB301,Poulefase!$BD$76:$BE$87,2,FALSE)</f>
        <v>-</v>
      </c>
      <c r="AM301" t="str">
        <f>VLOOKUP(AC301,Poulefase!$BD$76:$BE$87,2,FALSE)</f>
        <v>-</v>
      </c>
    </row>
    <row r="302" spans="7:39" ht="16.2" thickBot="1">
      <c r="G302" s="81">
        <v>297</v>
      </c>
      <c r="H302" s="76" t="s">
        <v>9</v>
      </c>
      <c r="I302" s="76" t="s">
        <v>10</v>
      </c>
      <c r="J302" s="75"/>
      <c r="K302" s="75"/>
      <c r="L302" s="76" t="s">
        <v>13</v>
      </c>
      <c r="M302" s="75"/>
      <c r="N302" s="76" t="s">
        <v>136</v>
      </c>
      <c r="O302" s="76" t="s">
        <v>137</v>
      </c>
      <c r="P302" s="76" t="s">
        <v>138</v>
      </c>
      <c r="Q302" s="76" t="s">
        <v>139</v>
      </c>
      <c r="R302" s="75"/>
      <c r="S302" s="76" t="s">
        <v>141</v>
      </c>
      <c r="U302" t="s">
        <v>506</v>
      </c>
      <c r="V302" s="75" t="s">
        <v>13</v>
      </c>
      <c r="W302" s="75" t="s">
        <v>139</v>
      </c>
      <c r="X302" s="75" t="s">
        <v>10</v>
      </c>
      <c r="Y302" s="75" t="s">
        <v>9</v>
      </c>
      <c r="Z302" s="75" t="s">
        <v>137</v>
      </c>
      <c r="AA302" s="75" t="s">
        <v>136</v>
      </c>
      <c r="AB302" s="75" t="s">
        <v>141</v>
      </c>
      <c r="AC302" s="82" t="s">
        <v>138</v>
      </c>
      <c r="AE302" t="s">
        <v>506</v>
      </c>
      <c r="AF302" t="str">
        <f>VLOOKUP(V302,Poulefase!$BD$76:$BE$87,2,FALSE)</f>
        <v>-</v>
      </c>
      <c r="AG302" t="str">
        <f>VLOOKUP(W302,Poulefase!$BD$76:$BE$87,2,FALSE)</f>
        <v>-</v>
      </c>
      <c r="AH302" t="str">
        <f>VLOOKUP(X302,Poulefase!$BD$76:$BE$87,2,FALSE)</f>
        <v>-</v>
      </c>
      <c r="AI302" t="str">
        <f>VLOOKUP(Y302,Poulefase!$BD$76:$BE$87,2,FALSE)</f>
        <v>-</v>
      </c>
      <c r="AJ302" t="str">
        <f>VLOOKUP(Z302,Poulefase!$BD$76:$BE$87,2,FALSE)</f>
        <v>-</v>
      </c>
      <c r="AK302" t="str">
        <f>VLOOKUP(AA302,Poulefase!$BD$76:$BE$87,2,FALSE)</f>
        <v>-</v>
      </c>
      <c r="AL302" t="str">
        <f>VLOOKUP(AB302,Poulefase!$BD$76:$BE$87,2,FALSE)</f>
        <v>-</v>
      </c>
      <c r="AM302" t="str">
        <f>VLOOKUP(AC302,Poulefase!$BD$76:$BE$87,2,FALSE)</f>
        <v>-</v>
      </c>
    </row>
    <row r="303" spans="7:39" ht="16.2" thickBot="1">
      <c r="G303" s="81">
        <v>298</v>
      </c>
      <c r="H303" s="76" t="s">
        <v>9</v>
      </c>
      <c r="I303" s="76" t="s">
        <v>10</v>
      </c>
      <c r="J303" s="75"/>
      <c r="K303" s="75"/>
      <c r="L303" s="76" t="s">
        <v>13</v>
      </c>
      <c r="M303" s="75"/>
      <c r="N303" s="76" t="s">
        <v>136</v>
      </c>
      <c r="O303" s="76" t="s">
        <v>137</v>
      </c>
      <c r="P303" s="76" t="s">
        <v>138</v>
      </c>
      <c r="Q303" s="76" t="s">
        <v>139</v>
      </c>
      <c r="R303" s="76" t="s">
        <v>140</v>
      </c>
      <c r="S303" s="75"/>
      <c r="U303" t="s">
        <v>507</v>
      </c>
      <c r="V303" s="75" t="s">
        <v>13</v>
      </c>
      <c r="W303" s="75" t="s">
        <v>139</v>
      </c>
      <c r="X303" s="75" t="s">
        <v>10</v>
      </c>
      <c r="Y303" s="75" t="s">
        <v>9</v>
      </c>
      <c r="Z303" s="75" t="s">
        <v>137</v>
      </c>
      <c r="AA303" s="75" t="s">
        <v>136</v>
      </c>
      <c r="AB303" s="75" t="s">
        <v>138</v>
      </c>
      <c r="AC303" s="82" t="s">
        <v>140</v>
      </c>
      <c r="AE303" t="s">
        <v>507</v>
      </c>
      <c r="AF303" t="str">
        <f>VLOOKUP(V303,Poulefase!$BD$76:$BE$87,2,FALSE)</f>
        <v>-</v>
      </c>
      <c r="AG303" t="str">
        <f>VLOOKUP(W303,Poulefase!$BD$76:$BE$87,2,FALSE)</f>
        <v>-</v>
      </c>
      <c r="AH303" t="str">
        <f>VLOOKUP(X303,Poulefase!$BD$76:$BE$87,2,FALSE)</f>
        <v>-</v>
      </c>
      <c r="AI303" t="str">
        <f>VLOOKUP(Y303,Poulefase!$BD$76:$BE$87,2,FALSE)</f>
        <v>-</v>
      </c>
      <c r="AJ303" t="str">
        <f>VLOOKUP(Z303,Poulefase!$BD$76:$BE$87,2,FALSE)</f>
        <v>-</v>
      </c>
      <c r="AK303" t="str">
        <f>VLOOKUP(AA303,Poulefase!$BD$76:$BE$87,2,FALSE)</f>
        <v>-</v>
      </c>
      <c r="AL303" t="str">
        <f>VLOOKUP(AB303,Poulefase!$BD$76:$BE$87,2,FALSE)</f>
        <v>-</v>
      </c>
      <c r="AM303" t="str">
        <f>VLOOKUP(AC303,Poulefase!$BD$76:$BE$87,2,FALSE)</f>
        <v>-</v>
      </c>
    </row>
    <row r="304" spans="7:39" ht="16.2" thickBot="1">
      <c r="G304" s="81">
        <v>299</v>
      </c>
      <c r="H304" s="76" t="s">
        <v>9</v>
      </c>
      <c r="I304" s="76" t="s">
        <v>10</v>
      </c>
      <c r="J304" s="75"/>
      <c r="K304" s="75"/>
      <c r="L304" s="76" t="s">
        <v>13</v>
      </c>
      <c r="M304" s="76" t="s">
        <v>14</v>
      </c>
      <c r="N304" s="75"/>
      <c r="O304" s="75"/>
      <c r="P304" s="76" t="s">
        <v>138</v>
      </c>
      <c r="Q304" s="76" t="s">
        <v>139</v>
      </c>
      <c r="R304" s="76" t="s">
        <v>140</v>
      </c>
      <c r="S304" s="76" t="s">
        <v>141</v>
      </c>
      <c r="U304" t="s">
        <v>508</v>
      </c>
      <c r="V304" s="75" t="s">
        <v>13</v>
      </c>
      <c r="W304" s="75" t="s">
        <v>139</v>
      </c>
      <c r="X304" s="75" t="s">
        <v>10</v>
      </c>
      <c r="Y304" s="75" t="s">
        <v>9</v>
      </c>
      <c r="Z304" s="75" t="s">
        <v>138</v>
      </c>
      <c r="AA304" s="75" t="s">
        <v>14</v>
      </c>
      <c r="AB304" s="75" t="s">
        <v>141</v>
      </c>
      <c r="AC304" s="82" t="s">
        <v>140</v>
      </c>
      <c r="AE304" t="s">
        <v>508</v>
      </c>
      <c r="AF304" t="str">
        <f>VLOOKUP(V304,Poulefase!$BD$76:$BE$87,2,FALSE)</f>
        <v>-</v>
      </c>
      <c r="AG304" t="str">
        <f>VLOOKUP(W304,Poulefase!$BD$76:$BE$87,2,FALSE)</f>
        <v>-</v>
      </c>
      <c r="AH304" t="str">
        <f>VLOOKUP(X304,Poulefase!$BD$76:$BE$87,2,FALSE)</f>
        <v>-</v>
      </c>
      <c r="AI304" t="str">
        <f>VLOOKUP(Y304,Poulefase!$BD$76:$BE$87,2,FALSE)</f>
        <v>-</v>
      </c>
      <c r="AJ304" t="str">
        <f>VLOOKUP(Z304,Poulefase!$BD$76:$BE$87,2,FALSE)</f>
        <v>-</v>
      </c>
      <c r="AK304" t="str">
        <f>VLOOKUP(AA304,Poulefase!$BD$76:$BE$87,2,FALSE)</f>
        <v>-</v>
      </c>
      <c r="AL304" t="str">
        <f>VLOOKUP(AB304,Poulefase!$BD$76:$BE$87,2,FALSE)</f>
        <v>-</v>
      </c>
      <c r="AM304" t="str">
        <f>VLOOKUP(AC304,Poulefase!$BD$76:$BE$87,2,FALSE)</f>
        <v>-</v>
      </c>
    </row>
    <row r="305" spans="7:39" ht="16.2" thickBot="1">
      <c r="G305" s="81">
        <v>300</v>
      </c>
      <c r="H305" s="76" t="s">
        <v>9</v>
      </c>
      <c r="I305" s="76" t="s">
        <v>10</v>
      </c>
      <c r="J305" s="75"/>
      <c r="K305" s="75"/>
      <c r="L305" s="76" t="s">
        <v>13</v>
      </c>
      <c r="M305" s="76" t="s">
        <v>14</v>
      </c>
      <c r="N305" s="75"/>
      <c r="O305" s="76" t="s">
        <v>137</v>
      </c>
      <c r="P305" s="75"/>
      <c r="Q305" s="76" t="s">
        <v>139</v>
      </c>
      <c r="R305" s="76" t="s">
        <v>140</v>
      </c>
      <c r="S305" s="76" t="s">
        <v>141</v>
      </c>
      <c r="U305" t="s">
        <v>509</v>
      </c>
      <c r="V305" s="75" t="s">
        <v>13</v>
      </c>
      <c r="W305" s="75" t="s">
        <v>139</v>
      </c>
      <c r="X305" s="75" t="s">
        <v>10</v>
      </c>
      <c r="Y305" s="75" t="s">
        <v>14</v>
      </c>
      <c r="Z305" s="75" t="s">
        <v>9</v>
      </c>
      <c r="AA305" s="75" t="s">
        <v>137</v>
      </c>
      <c r="AB305" s="75" t="s">
        <v>141</v>
      </c>
      <c r="AC305" s="82" t="s">
        <v>140</v>
      </c>
      <c r="AE305" t="s">
        <v>509</v>
      </c>
      <c r="AF305" t="str">
        <f>VLOOKUP(V305,Poulefase!$BD$76:$BE$87,2,FALSE)</f>
        <v>-</v>
      </c>
      <c r="AG305" t="str">
        <f>VLOOKUP(W305,Poulefase!$BD$76:$BE$87,2,FALSE)</f>
        <v>-</v>
      </c>
      <c r="AH305" t="str">
        <f>VLOOKUP(X305,Poulefase!$BD$76:$BE$87,2,FALSE)</f>
        <v>-</v>
      </c>
      <c r="AI305" t="str">
        <f>VLOOKUP(Y305,Poulefase!$BD$76:$BE$87,2,FALSE)</f>
        <v>-</v>
      </c>
      <c r="AJ305" t="str">
        <f>VLOOKUP(Z305,Poulefase!$BD$76:$BE$87,2,FALSE)</f>
        <v>-</v>
      </c>
      <c r="AK305" t="str">
        <f>VLOOKUP(AA305,Poulefase!$BD$76:$BE$87,2,FALSE)</f>
        <v>-</v>
      </c>
      <c r="AL305" t="str">
        <f>VLOOKUP(AB305,Poulefase!$BD$76:$BE$87,2,FALSE)</f>
        <v>-</v>
      </c>
      <c r="AM305" t="str">
        <f>VLOOKUP(AC305,Poulefase!$BD$76:$BE$87,2,FALSE)</f>
        <v>-</v>
      </c>
    </row>
    <row r="306" spans="7:39" ht="16.2" thickBot="1">
      <c r="G306" s="81">
        <v>301</v>
      </c>
      <c r="H306" s="76" t="s">
        <v>9</v>
      </c>
      <c r="I306" s="76" t="s">
        <v>10</v>
      </c>
      <c r="J306" s="75"/>
      <c r="K306" s="75"/>
      <c r="L306" s="76" t="s">
        <v>13</v>
      </c>
      <c r="M306" s="76" t="s">
        <v>14</v>
      </c>
      <c r="N306" s="75"/>
      <c r="O306" s="76" t="s">
        <v>137</v>
      </c>
      <c r="P306" s="76" t="s">
        <v>138</v>
      </c>
      <c r="Q306" s="75"/>
      <c r="R306" s="76" t="s">
        <v>140</v>
      </c>
      <c r="S306" s="76" t="s">
        <v>141</v>
      </c>
      <c r="U306" t="s">
        <v>510</v>
      </c>
      <c r="V306" s="75" t="s">
        <v>13</v>
      </c>
      <c r="W306" s="75" t="s">
        <v>138</v>
      </c>
      <c r="X306" s="75" t="s">
        <v>10</v>
      </c>
      <c r="Y306" s="75" t="s">
        <v>14</v>
      </c>
      <c r="Z306" s="75" t="s">
        <v>9</v>
      </c>
      <c r="AA306" s="75" t="s">
        <v>137</v>
      </c>
      <c r="AB306" s="75" t="s">
        <v>141</v>
      </c>
      <c r="AC306" s="82" t="s">
        <v>140</v>
      </c>
      <c r="AE306" t="s">
        <v>510</v>
      </c>
      <c r="AF306" t="str">
        <f>VLOOKUP(V306,Poulefase!$BD$76:$BE$87,2,FALSE)</f>
        <v>-</v>
      </c>
      <c r="AG306" t="str">
        <f>VLOOKUP(W306,Poulefase!$BD$76:$BE$87,2,FALSE)</f>
        <v>-</v>
      </c>
      <c r="AH306" t="str">
        <f>VLOOKUP(X306,Poulefase!$BD$76:$BE$87,2,FALSE)</f>
        <v>-</v>
      </c>
      <c r="AI306" t="str">
        <f>VLOOKUP(Y306,Poulefase!$BD$76:$BE$87,2,FALSE)</f>
        <v>-</v>
      </c>
      <c r="AJ306" t="str">
        <f>VLOOKUP(Z306,Poulefase!$BD$76:$BE$87,2,FALSE)</f>
        <v>-</v>
      </c>
      <c r="AK306" t="str">
        <f>VLOOKUP(AA306,Poulefase!$BD$76:$BE$87,2,FALSE)</f>
        <v>-</v>
      </c>
      <c r="AL306" t="str">
        <f>VLOOKUP(AB306,Poulefase!$BD$76:$BE$87,2,FALSE)</f>
        <v>-</v>
      </c>
      <c r="AM306" t="str">
        <f>VLOOKUP(AC306,Poulefase!$BD$76:$BE$87,2,FALSE)</f>
        <v>-</v>
      </c>
    </row>
    <row r="307" spans="7:39" ht="16.2" thickBot="1">
      <c r="G307" s="81">
        <v>302</v>
      </c>
      <c r="H307" s="76" t="s">
        <v>9</v>
      </c>
      <c r="I307" s="76" t="s">
        <v>10</v>
      </c>
      <c r="J307" s="75"/>
      <c r="K307" s="75"/>
      <c r="L307" s="76" t="s">
        <v>13</v>
      </c>
      <c r="M307" s="76" t="s">
        <v>14</v>
      </c>
      <c r="N307" s="75"/>
      <c r="O307" s="76" t="s">
        <v>137</v>
      </c>
      <c r="P307" s="76" t="s">
        <v>138</v>
      </c>
      <c r="Q307" s="76" t="s">
        <v>139</v>
      </c>
      <c r="R307" s="75"/>
      <c r="S307" s="76" t="s">
        <v>141</v>
      </c>
      <c r="U307" t="s">
        <v>511</v>
      </c>
      <c r="V307" s="75" t="s">
        <v>13</v>
      </c>
      <c r="W307" s="75" t="s">
        <v>139</v>
      </c>
      <c r="X307" s="75" t="s">
        <v>10</v>
      </c>
      <c r="Y307" s="75" t="s">
        <v>14</v>
      </c>
      <c r="Z307" s="75" t="s">
        <v>9</v>
      </c>
      <c r="AA307" s="75" t="s">
        <v>137</v>
      </c>
      <c r="AB307" s="75" t="s">
        <v>141</v>
      </c>
      <c r="AC307" s="82" t="s">
        <v>138</v>
      </c>
      <c r="AE307" t="s">
        <v>511</v>
      </c>
      <c r="AF307" t="str">
        <f>VLOOKUP(V307,Poulefase!$BD$76:$BE$87,2,FALSE)</f>
        <v>-</v>
      </c>
      <c r="AG307" t="str">
        <f>VLOOKUP(W307,Poulefase!$BD$76:$BE$87,2,FALSE)</f>
        <v>-</v>
      </c>
      <c r="AH307" t="str">
        <f>VLOOKUP(X307,Poulefase!$BD$76:$BE$87,2,FALSE)</f>
        <v>-</v>
      </c>
      <c r="AI307" t="str">
        <f>VLOOKUP(Y307,Poulefase!$BD$76:$BE$87,2,FALSE)</f>
        <v>-</v>
      </c>
      <c r="AJ307" t="str">
        <f>VLOOKUP(Z307,Poulefase!$BD$76:$BE$87,2,FALSE)</f>
        <v>-</v>
      </c>
      <c r="AK307" t="str">
        <f>VLOOKUP(AA307,Poulefase!$BD$76:$BE$87,2,FALSE)</f>
        <v>-</v>
      </c>
      <c r="AL307" t="str">
        <f>VLOOKUP(AB307,Poulefase!$BD$76:$BE$87,2,FALSE)</f>
        <v>-</v>
      </c>
      <c r="AM307" t="str">
        <f>VLOOKUP(AC307,Poulefase!$BD$76:$BE$87,2,FALSE)</f>
        <v>-</v>
      </c>
    </row>
    <row r="308" spans="7:39" ht="16.2" thickBot="1">
      <c r="G308" s="81">
        <v>303</v>
      </c>
      <c r="H308" s="76" t="s">
        <v>9</v>
      </c>
      <c r="I308" s="76" t="s">
        <v>10</v>
      </c>
      <c r="J308" s="75"/>
      <c r="K308" s="75"/>
      <c r="L308" s="76" t="s">
        <v>13</v>
      </c>
      <c r="M308" s="76" t="s">
        <v>14</v>
      </c>
      <c r="N308" s="75"/>
      <c r="O308" s="76" t="s">
        <v>137</v>
      </c>
      <c r="P308" s="76" t="s">
        <v>138</v>
      </c>
      <c r="Q308" s="76" t="s">
        <v>139</v>
      </c>
      <c r="R308" s="76" t="s">
        <v>140</v>
      </c>
      <c r="S308" s="75"/>
      <c r="U308" t="s">
        <v>512</v>
      </c>
      <c r="V308" s="75" t="s">
        <v>13</v>
      </c>
      <c r="W308" s="75" t="s">
        <v>139</v>
      </c>
      <c r="X308" s="75" t="s">
        <v>10</v>
      </c>
      <c r="Y308" s="75" t="s">
        <v>14</v>
      </c>
      <c r="Z308" s="75" t="s">
        <v>9</v>
      </c>
      <c r="AA308" s="75" t="s">
        <v>137</v>
      </c>
      <c r="AB308" s="75" t="s">
        <v>138</v>
      </c>
      <c r="AC308" s="82" t="s">
        <v>140</v>
      </c>
      <c r="AE308" t="s">
        <v>512</v>
      </c>
      <c r="AF308" t="str">
        <f>VLOOKUP(V308,Poulefase!$BD$76:$BE$87,2,FALSE)</f>
        <v>-</v>
      </c>
      <c r="AG308" t="str">
        <f>VLOOKUP(W308,Poulefase!$BD$76:$BE$87,2,FALSE)</f>
        <v>-</v>
      </c>
      <c r="AH308" t="str">
        <f>VLOOKUP(X308,Poulefase!$BD$76:$BE$87,2,FALSE)</f>
        <v>-</v>
      </c>
      <c r="AI308" t="str">
        <f>VLOOKUP(Y308,Poulefase!$BD$76:$BE$87,2,FALSE)</f>
        <v>-</v>
      </c>
      <c r="AJ308" t="str">
        <f>VLOOKUP(Z308,Poulefase!$BD$76:$BE$87,2,FALSE)</f>
        <v>-</v>
      </c>
      <c r="AK308" t="str">
        <f>VLOOKUP(AA308,Poulefase!$BD$76:$BE$87,2,FALSE)</f>
        <v>-</v>
      </c>
      <c r="AL308" t="str">
        <f>VLOOKUP(AB308,Poulefase!$BD$76:$BE$87,2,FALSE)</f>
        <v>-</v>
      </c>
      <c r="AM308" t="str">
        <f>VLOOKUP(AC308,Poulefase!$BD$76:$BE$87,2,FALSE)</f>
        <v>-</v>
      </c>
    </row>
    <row r="309" spans="7:39" ht="16.2" thickBot="1">
      <c r="G309" s="81">
        <v>304</v>
      </c>
      <c r="H309" s="76" t="s">
        <v>9</v>
      </c>
      <c r="I309" s="76" t="s">
        <v>10</v>
      </c>
      <c r="J309" s="75"/>
      <c r="K309" s="75"/>
      <c r="L309" s="76" t="s">
        <v>13</v>
      </c>
      <c r="M309" s="76" t="s">
        <v>14</v>
      </c>
      <c r="N309" s="76" t="s">
        <v>136</v>
      </c>
      <c r="O309" s="75"/>
      <c r="P309" s="75"/>
      <c r="Q309" s="76" t="s">
        <v>139</v>
      </c>
      <c r="R309" s="76" t="s">
        <v>140</v>
      </c>
      <c r="S309" s="76" t="s">
        <v>141</v>
      </c>
      <c r="U309" t="s">
        <v>513</v>
      </c>
      <c r="V309" s="75" t="s">
        <v>13</v>
      </c>
      <c r="W309" s="75" t="s">
        <v>139</v>
      </c>
      <c r="X309" s="75" t="s">
        <v>10</v>
      </c>
      <c r="Y309" s="75" t="s">
        <v>14</v>
      </c>
      <c r="Z309" s="75" t="s">
        <v>9</v>
      </c>
      <c r="AA309" s="75" t="s">
        <v>136</v>
      </c>
      <c r="AB309" s="75" t="s">
        <v>141</v>
      </c>
      <c r="AC309" s="82" t="s">
        <v>140</v>
      </c>
      <c r="AE309" t="s">
        <v>513</v>
      </c>
      <c r="AF309" t="str">
        <f>VLOOKUP(V309,Poulefase!$BD$76:$BE$87,2,FALSE)</f>
        <v>-</v>
      </c>
      <c r="AG309" t="str">
        <f>VLOOKUP(W309,Poulefase!$BD$76:$BE$87,2,FALSE)</f>
        <v>-</v>
      </c>
      <c r="AH309" t="str">
        <f>VLOOKUP(X309,Poulefase!$BD$76:$BE$87,2,FALSE)</f>
        <v>-</v>
      </c>
      <c r="AI309" t="str">
        <f>VLOOKUP(Y309,Poulefase!$BD$76:$BE$87,2,FALSE)</f>
        <v>-</v>
      </c>
      <c r="AJ309" t="str">
        <f>VLOOKUP(Z309,Poulefase!$BD$76:$BE$87,2,FALSE)</f>
        <v>-</v>
      </c>
      <c r="AK309" t="str">
        <f>VLOOKUP(AA309,Poulefase!$BD$76:$BE$87,2,FALSE)</f>
        <v>-</v>
      </c>
      <c r="AL309" t="str">
        <f>VLOOKUP(AB309,Poulefase!$BD$76:$BE$87,2,FALSE)</f>
        <v>-</v>
      </c>
      <c r="AM309" t="str">
        <f>VLOOKUP(AC309,Poulefase!$BD$76:$BE$87,2,FALSE)</f>
        <v>-</v>
      </c>
    </row>
    <row r="310" spans="7:39" ht="16.2" thickBot="1">
      <c r="G310" s="81">
        <v>305</v>
      </c>
      <c r="H310" s="76" t="s">
        <v>9</v>
      </c>
      <c r="I310" s="76" t="s">
        <v>10</v>
      </c>
      <c r="J310" s="75"/>
      <c r="K310" s="75"/>
      <c r="L310" s="76" t="s">
        <v>13</v>
      </c>
      <c r="M310" s="76" t="s">
        <v>14</v>
      </c>
      <c r="N310" s="76" t="s">
        <v>136</v>
      </c>
      <c r="O310" s="75"/>
      <c r="P310" s="76" t="s">
        <v>138</v>
      </c>
      <c r="Q310" s="75"/>
      <c r="R310" s="76" t="s">
        <v>140</v>
      </c>
      <c r="S310" s="76" t="s">
        <v>141</v>
      </c>
      <c r="U310" t="s">
        <v>514</v>
      </c>
      <c r="V310" s="75" t="s">
        <v>13</v>
      </c>
      <c r="W310" s="75" t="s">
        <v>136</v>
      </c>
      <c r="X310" s="75" t="s">
        <v>10</v>
      </c>
      <c r="Y310" s="75" t="s">
        <v>9</v>
      </c>
      <c r="Z310" s="75" t="s">
        <v>138</v>
      </c>
      <c r="AA310" s="75" t="s">
        <v>14</v>
      </c>
      <c r="AB310" s="75" t="s">
        <v>141</v>
      </c>
      <c r="AC310" s="82" t="s">
        <v>140</v>
      </c>
      <c r="AE310" t="s">
        <v>514</v>
      </c>
      <c r="AF310" t="str">
        <f>VLOOKUP(V310,Poulefase!$BD$76:$BE$87,2,FALSE)</f>
        <v>-</v>
      </c>
      <c r="AG310" t="str">
        <f>VLOOKUP(W310,Poulefase!$BD$76:$BE$87,2,FALSE)</f>
        <v>-</v>
      </c>
      <c r="AH310" t="str">
        <f>VLOOKUP(X310,Poulefase!$BD$76:$BE$87,2,FALSE)</f>
        <v>-</v>
      </c>
      <c r="AI310" t="str">
        <f>VLOOKUP(Y310,Poulefase!$BD$76:$BE$87,2,FALSE)</f>
        <v>-</v>
      </c>
      <c r="AJ310" t="str">
        <f>VLOOKUP(Z310,Poulefase!$BD$76:$BE$87,2,FALSE)</f>
        <v>-</v>
      </c>
      <c r="AK310" t="str">
        <f>VLOOKUP(AA310,Poulefase!$BD$76:$BE$87,2,FALSE)</f>
        <v>-</v>
      </c>
      <c r="AL310" t="str">
        <f>VLOOKUP(AB310,Poulefase!$BD$76:$BE$87,2,FALSE)</f>
        <v>-</v>
      </c>
      <c r="AM310" t="str">
        <f>VLOOKUP(AC310,Poulefase!$BD$76:$BE$87,2,FALSE)</f>
        <v>-</v>
      </c>
    </row>
    <row r="311" spans="7:39" ht="16.2" thickBot="1">
      <c r="G311" s="81">
        <v>306</v>
      </c>
      <c r="H311" s="76" t="s">
        <v>9</v>
      </c>
      <c r="I311" s="76" t="s">
        <v>10</v>
      </c>
      <c r="J311" s="75"/>
      <c r="K311" s="75"/>
      <c r="L311" s="76" t="s">
        <v>13</v>
      </c>
      <c r="M311" s="76" t="s">
        <v>14</v>
      </c>
      <c r="N311" s="76" t="s">
        <v>136</v>
      </c>
      <c r="O311" s="75"/>
      <c r="P311" s="76" t="s">
        <v>138</v>
      </c>
      <c r="Q311" s="76" t="s">
        <v>139</v>
      </c>
      <c r="R311" s="75"/>
      <c r="S311" s="76" t="s">
        <v>141</v>
      </c>
      <c r="U311" t="s">
        <v>515</v>
      </c>
      <c r="V311" s="75" t="s">
        <v>13</v>
      </c>
      <c r="W311" s="75" t="s">
        <v>139</v>
      </c>
      <c r="X311" s="75" t="s">
        <v>10</v>
      </c>
      <c r="Y311" s="75" t="s">
        <v>14</v>
      </c>
      <c r="Z311" s="75" t="s">
        <v>9</v>
      </c>
      <c r="AA311" s="75" t="s">
        <v>136</v>
      </c>
      <c r="AB311" s="75" t="s">
        <v>141</v>
      </c>
      <c r="AC311" s="82" t="s">
        <v>138</v>
      </c>
      <c r="AE311" t="s">
        <v>515</v>
      </c>
      <c r="AF311" t="str">
        <f>VLOOKUP(V311,Poulefase!$BD$76:$BE$87,2,FALSE)</f>
        <v>-</v>
      </c>
      <c r="AG311" t="str">
        <f>VLOOKUP(W311,Poulefase!$BD$76:$BE$87,2,FALSE)</f>
        <v>-</v>
      </c>
      <c r="AH311" t="str">
        <f>VLOOKUP(X311,Poulefase!$BD$76:$BE$87,2,FALSE)</f>
        <v>-</v>
      </c>
      <c r="AI311" t="str">
        <f>VLOOKUP(Y311,Poulefase!$BD$76:$BE$87,2,FALSE)</f>
        <v>-</v>
      </c>
      <c r="AJ311" t="str">
        <f>VLOOKUP(Z311,Poulefase!$BD$76:$BE$87,2,FALSE)</f>
        <v>-</v>
      </c>
      <c r="AK311" t="str">
        <f>VLOOKUP(AA311,Poulefase!$BD$76:$BE$87,2,FALSE)</f>
        <v>-</v>
      </c>
      <c r="AL311" t="str">
        <f>VLOOKUP(AB311,Poulefase!$BD$76:$BE$87,2,FALSE)</f>
        <v>-</v>
      </c>
      <c r="AM311" t="str">
        <f>VLOOKUP(AC311,Poulefase!$BD$76:$BE$87,2,FALSE)</f>
        <v>-</v>
      </c>
    </row>
    <row r="312" spans="7:39" ht="16.2" thickBot="1">
      <c r="G312" s="81">
        <v>307</v>
      </c>
      <c r="H312" s="76" t="s">
        <v>9</v>
      </c>
      <c r="I312" s="76" t="s">
        <v>10</v>
      </c>
      <c r="J312" s="75"/>
      <c r="K312" s="75"/>
      <c r="L312" s="76" t="s">
        <v>13</v>
      </c>
      <c r="M312" s="76" t="s">
        <v>14</v>
      </c>
      <c r="N312" s="76" t="s">
        <v>136</v>
      </c>
      <c r="O312" s="75"/>
      <c r="P312" s="76" t="s">
        <v>138</v>
      </c>
      <c r="Q312" s="76" t="s">
        <v>139</v>
      </c>
      <c r="R312" s="76" t="s">
        <v>140</v>
      </c>
      <c r="S312" s="75"/>
      <c r="U312" t="s">
        <v>516</v>
      </c>
      <c r="V312" s="75" t="s">
        <v>13</v>
      </c>
      <c r="W312" s="75" t="s">
        <v>139</v>
      </c>
      <c r="X312" s="75" t="s">
        <v>10</v>
      </c>
      <c r="Y312" s="75" t="s">
        <v>14</v>
      </c>
      <c r="Z312" s="75" t="s">
        <v>9</v>
      </c>
      <c r="AA312" s="75" t="s">
        <v>136</v>
      </c>
      <c r="AB312" s="75" t="s">
        <v>138</v>
      </c>
      <c r="AC312" s="82" t="s">
        <v>140</v>
      </c>
      <c r="AE312" t="s">
        <v>516</v>
      </c>
      <c r="AF312" t="str">
        <f>VLOOKUP(V312,Poulefase!$BD$76:$BE$87,2,FALSE)</f>
        <v>-</v>
      </c>
      <c r="AG312" t="str">
        <f>VLOOKUP(W312,Poulefase!$BD$76:$BE$87,2,FALSE)</f>
        <v>-</v>
      </c>
      <c r="AH312" t="str">
        <f>VLOOKUP(X312,Poulefase!$BD$76:$BE$87,2,FALSE)</f>
        <v>-</v>
      </c>
      <c r="AI312" t="str">
        <f>VLOOKUP(Y312,Poulefase!$BD$76:$BE$87,2,FALSE)</f>
        <v>-</v>
      </c>
      <c r="AJ312" t="str">
        <f>VLOOKUP(Z312,Poulefase!$BD$76:$BE$87,2,FALSE)</f>
        <v>-</v>
      </c>
      <c r="AK312" t="str">
        <f>VLOOKUP(AA312,Poulefase!$BD$76:$BE$87,2,FALSE)</f>
        <v>-</v>
      </c>
      <c r="AL312" t="str">
        <f>VLOOKUP(AB312,Poulefase!$BD$76:$BE$87,2,FALSE)</f>
        <v>-</v>
      </c>
      <c r="AM312" t="str">
        <f>VLOOKUP(AC312,Poulefase!$BD$76:$BE$87,2,FALSE)</f>
        <v>-</v>
      </c>
    </row>
    <row r="313" spans="7:39" ht="16.2" thickBot="1">
      <c r="G313" s="81">
        <v>308</v>
      </c>
      <c r="H313" s="76" t="s">
        <v>9</v>
      </c>
      <c r="I313" s="76" t="s">
        <v>10</v>
      </c>
      <c r="J313" s="75"/>
      <c r="K313" s="75"/>
      <c r="L313" s="76" t="s">
        <v>13</v>
      </c>
      <c r="M313" s="76" t="s">
        <v>14</v>
      </c>
      <c r="N313" s="76" t="s">
        <v>136</v>
      </c>
      <c r="O313" s="76" t="s">
        <v>137</v>
      </c>
      <c r="P313" s="75"/>
      <c r="Q313" s="75"/>
      <c r="R313" s="76" t="s">
        <v>140</v>
      </c>
      <c r="S313" s="76" t="s">
        <v>141</v>
      </c>
      <c r="U313" t="s">
        <v>517</v>
      </c>
      <c r="V313" s="75" t="s">
        <v>13</v>
      </c>
      <c r="W313" s="75" t="s">
        <v>136</v>
      </c>
      <c r="X313" s="75" t="s">
        <v>10</v>
      </c>
      <c r="Y313" s="75" t="s">
        <v>14</v>
      </c>
      <c r="Z313" s="75" t="s">
        <v>9</v>
      </c>
      <c r="AA313" s="75" t="s">
        <v>137</v>
      </c>
      <c r="AB313" s="75" t="s">
        <v>141</v>
      </c>
      <c r="AC313" s="82" t="s">
        <v>140</v>
      </c>
      <c r="AE313" t="s">
        <v>517</v>
      </c>
      <c r="AF313" t="str">
        <f>VLOOKUP(V313,Poulefase!$BD$76:$BE$87,2,FALSE)</f>
        <v>-</v>
      </c>
      <c r="AG313" t="str">
        <f>VLOOKUP(W313,Poulefase!$BD$76:$BE$87,2,FALSE)</f>
        <v>-</v>
      </c>
      <c r="AH313" t="str">
        <f>VLOOKUP(X313,Poulefase!$BD$76:$BE$87,2,FALSE)</f>
        <v>-</v>
      </c>
      <c r="AI313" t="str">
        <f>VLOOKUP(Y313,Poulefase!$BD$76:$BE$87,2,FALSE)</f>
        <v>-</v>
      </c>
      <c r="AJ313" t="str">
        <f>VLOOKUP(Z313,Poulefase!$BD$76:$BE$87,2,FALSE)</f>
        <v>-</v>
      </c>
      <c r="AK313" t="str">
        <f>VLOOKUP(AA313,Poulefase!$BD$76:$BE$87,2,FALSE)</f>
        <v>-</v>
      </c>
      <c r="AL313" t="str">
        <f>VLOOKUP(AB313,Poulefase!$BD$76:$BE$87,2,FALSE)</f>
        <v>-</v>
      </c>
      <c r="AM313" t="str">
        <f>VLOOKUP(AC313,Poulefase!$BD$76:$BE$87,2,FALSE)</f>
        <v>-</v>
      </c>
    </row>
    <row r="314" spans="7:39" ht="16.2" thickBot="1">
      <c r="G314" s="81">
        <v>309</v>
      </c>
      <c r="H314" s="76" t="s">
        <v>9</v>
      </c>
      <c r="I314" s="76" t="s">
        <v>10</v>
      </c>
      <c r="J314" s="75"/>
      <c r="K314" s="75"/>
      <c r="L314" s="76" t="s">
        <v>13</v>
      </c>
      <c r="M314" s="76" t="s">
        <v>14</v>
      </c>
      <c r="N314" s="76" t="s">
        <v>136</v>
      </c>
      <c r="O314" s="76" t="s">
        <v>137</v>
      </c>
      <c r="P314" s="75"/>
      <c r="Q314" s="76" t="s">
        <v>139</v>
      </c>
      <c r="R314" s="75"/>
      <c r="S314" s="76" t="s">
        <v>141</v>
      </c>
      <c r="U314" t="s">
        <v>518</v>
      </c>
      <c r="V314" s="75" t="s">
        <v>137</v>
      </c>
      <c r="W314" s="75" t="s">
        <v>139</v>
      </c>
      <c r="X314" s="75" t="s">
        <v>10</v>
      </c>
      <c r="Y314" s="75" t="s">
        <v>14</v>
      </c>
      <c r="Z314" s="75" t="s">
        <v>9</v>
      </c>
      <c r="AA314" s="75" t="s">
        <v>136</v>
      </c>
      <c r="AB314" s="75" t="s">
        <v>141</v>
      </c>
      <c r="AC314" s="82" t="s">
        <v>13</v>
      </c>
      <c r="AE314" t="s">
        <v>518</v>
      </c>
      <c r="AF314" t="str">
        <f>VLOOKUP(V314,Poulefase!$BD$76:$BE$87,2,FALSE)</f>
        <v>-</v>
      </c>
      <c r="AG314" t="str">
        <f>VLOOKUP(W314,Poulefase!$BD$76:$BE$87,2,FALSE)</f>
        <v>-</v>
      </c>
      <c r="AH314" t="str">
        <f>VLOOKUP(X314,Poulefase!$BD$76:$BE$87,2,FALSE)</f>
        <v>-</v>
      </c>
      <c r="AI314" t="str">
        <f>VLOOKUP(Y314,Poulefase!$BD$76:$BE$87,2,FALSE)</f>
        <v>-</v>
      </c>
      <c r="AJ314" t="str">
        <f>VLOOKUP(Z314,Poulefase!$BD$76:$BE$87,2,FALSE)</f>
        <v>-</v>
      </c>
      <c r="AK314" t="str">
        <f>VLOOKUP(AA314,Poulefase!$BD$76:$BE$87,2,FALSE)</f>
        <v>-</v>
      </c>
      <c r="AL314" t="str">
        <f>VLOOKUP(AB314,Poulefase!$BD$76:$BE$87,2,FALSE)</f>
        <v>-</v>
      </c>
      <c r="AM314" t="str">
        <f>VLOOKUP(AC314,Poulefase!$BD$76:$BE$87,2,FALSE)</f>
        <v>-</v>
      </c>
    </row>
    <row r="315" spans="7:39" ht="16.2" thickBot="1">
      <c r="G315" s="81">
        <v>310</v>
      </c>
      <c r="H315" s="76" t="s">
        <v>9</v>
      </c>
      <c r="I315" s="76" t="s">
        <v>10</v>
      </c>
      <c r="J315" s="75"/>
      <c r="K315" s="75"/>
      <c r="L315" s="76" t="s">
        <v>13</v>
      </c>
      <c r="M315" s="76" t="s">
        <v>14</v>
      </c>
      <c r="N315" s="76" t="s">
        <v>136</v>
      </c>
      <c r="O315" s="76" t="s">
        <v>137</v>
      </c>
      <c r="P315" s="75"/>
      <c r="Q315" s="76" t="s">
        <v>139</v>
      </c>
      <c r="R315" s="76" t="s">
        <v>140</v>
      </c>
      <c r="S315" s="75"/>
      <c r="U315" t="s">
        <v>519</v>
      </c>
      <c r="V315" s="75" t="s">
        <v>137</v>
      </c>
      <c r="W315" s="75" t="s">
        <v>139</v>
      </c>
      <c r="X315" s="75" t="s">
        <v>10</v>
      </c>
      <c r="Y315" s="75" t="s">
        <v>14</v>
      </c>
      <c r="Z315" s="75" t="s">
        <v>9</v>
      </c>
      <c r="AA315" s="75" t="s">
        <v>136</v>
      </c>
      <c r="AB315" s="75" t="s">
        <v>13</v>
      </c>
      <c r="AC315" s="82" t="s">
        <v>140</v>
      </c>
      <c r="AE315" t="s">
        <v>519</v>
      </c>
      <c r="AF315" t="str">
        <f>VLOOKUP(V315,Poulefase!$BD$76:$BE$87,2,FALSE)</f>
        <v>-</v>
      </c>
      <c r="AG315" t="str">
        <f>VLOOKUP(W315,Poulefase!$BD$76:$BE$87,2,FALSE)</f>
        <v>-</v>
      </c>
      <c r="AH315" t="str">
        <f>VLOOKUP(X315,Poulefase!$BD$76:$BE$87,2,FALSE)</f>
        <v>-</v>
      </c>
      <c r="AI315" t="str">
        <f>VLOOKUP(Y315,Poulefase!$BD$76:$BE$87,2,FALSE)</f>
        <v>-</v>
      </c>
      <c r="AJ315" t="str">
        <f>VLOOKUP(Z315,Poulefase!$BD$76:$BE$87,2,FALSE)</f>
        <v>-</v>
      </c>
      <c r="AK315" t="str">
        <f>VLOOKUP(AA315,Poulefase!$BD$76:$BE$87,2,FALSE)</f>
        <v>-</v>
      </c>
      <c r="AL315" t="str">
        <f>VLOOKUP(AB315,Poulefase!$BD$76:$BE$87,2,FALSE)</f>
        <v>-</v>
      </c>
      <c r="AM315" t="str">
        <f>VLOOKUP(AC315,Poulefase!$BD$76:$BE$87,2,FALSE)</f>
        <v>-</v>
      </c>
    </row>
    <row r="316" spans="7:39" ht="16.2" thickBot="1">
      <c r="G316" s="81">
        <v>311</v>
      </c>
      <c r="H316" s="76" t="s">
        <v>9</v>
      </c>
      <c r="I316" s="76" t="s">
        <v>10</v>
      </c>
      <c r="J316" s="75"/>
      <c r="K316" s="75"/>
      <c r="L316" s="76" t="s">
        <v>13</v>
      </c>
      <c r="M316" s="76" t="s">
        <v>14</v>
      </c>
      <c r="N316" s="76" t="s">
        <v>136</v>
      </c>
      <c r="O316" s="76" t="s">
        <v>137</v>
      </c>
      <c r="P316" s="76" t="s">
        <v>138</v>
      </c>
      <c r="Q316" s="75"/>
      <c r="R316" s="75"/>
      <c r="S316" s="76" t="s">
        <v>141</v>
      </c>
      <c r="U316" t="s">
        <v>520</v>
      </c>
      <c r="V316" s="75" t="s">
        <v>13</v>
      </c>
      <c r="W316" s="75" t="s">
        <v>136</v>
      </c>
      <c r="X316" s="75" t="s">
        <v>10</v>
      </c>
      <c r="Y316" s="75" t="s">
        <v>14</v>
      </c>
      <c r="Z316" s="75" t="s">
        <v>9</v>
      </c>
      <c r="AA316" s="75" t="s">
        <v>137</v>
      </c>
      <c r="AB316" s="75" t="s">
        <v>141</v>
      </c>
      <c r="AC316" s="82" t="s">
        <v>138</v>
      </c>
      <c r="AE316" t="s">
        <v>520</v>
      </c>
      <c r="AF316" t="str">
        <f>VLOOKUP(V316,Poulefase!$BD$76:$BE$87,2,FALSE)</f>
        <v>-</v>
      </c>
      <c r="AG316" t="str">
        <f>VLOOKUP(W316,Poulefase!$BD$76:$BE$87,2,FALSE)</f>
        <v>-</v>
      </c>
      <c r="AH316" t="str">
        <f>VLOOKUP(X316,Poulefase!$BD$76:$BE$87,2,FALSE)</f>
        <v>-</v>
      </c>
      <c r="AI316" t="str">
        <f>VLOOKUP(Y316,Poulefase!$BD$76:$BE$87,2,FALSE)</f>
        <v>-</v>
      </c>
      <c r="AJ316" t="str">
        <f>VLOOKUP(Z316,Poulefase!$BD$76:$BE$87,2,FALSE)</f>
        <v>-</v>
      </c>
      <c r="AK316" t="str">
        <f>VLOOKUP(AA316,Poulefase!$BD$76:$BE$87,2,FALSE)</f>
        <v>-</v>
      </c>
      <c r="AL316" t="str">
        <f>VLOOKUP(AB316,Poulefase!$BD$76:$BE$87,2,FALSE)</f>
        <v>-</v>
      </c>
      <c r="AM316" t="str">
        <f>VLOOKUP(AC316,Poulefase!$BD$76:$BE$87,2,FALSE)</f>
        <v>-</v>
      </c>
    </row>
    <row r="317" spans="7:39" ht="16.2" thickBot="1">
      <c r="G317" s="81">
        <v>312</v>
      </c>
      <c r="H317" s="76" t="s">
        <v>9</v>
      </c>
      <c r="I317" s="76" t="s">
        <v>10</v>
      </c>
      <c r="J317" s="75"/>
      <c r="K317" s="75"/>
      <c r="L317" s="76" t="s">
        <v>13</v>
      </c>
      <c r="M317" s="76" t="s">
        <v>14</v>
      </c>
      <c r="N317" s="76" t="s">
        <v>136</v>
      </c>
      <c r="O317" s="76" t="s">
        <v>137</v>
      </c>
      <c r="P317" s="76" t="s">
        <v>138</v>
      </c>
      <c r="Q317" s="75"/>
      <c r="R317" s="76" t="s">
        <v>140</v>
      </c>
      <c r="S317" s="75"/>
      <c r="U317" t="s">
        <v>521</v>
      </c>
      <c r="V317" s="75" t="s">
        <v>13</v>
      </c>
      <c r="W317" s="75" t="s">
        <v>136</v>
      </c>
      <c r="X317" s="75" t="s">
        <v>10</v>
      </c>
      <c r="Y317" s="75" t="s">
        <v>14</v>
      </c>
      <c r="Z317" s="75" t="s">
        <v>9</v>
      </c>
      <c r="AA317" s="75" t="s">
        <v>137</v>
      </c>
      <c r="AB317" s="75" t="s">
        <v>138</v>
      </c>
      <c r="AC317" s="82" t="s">
        <v>140</v>
      </c>
      <c r="AE317" t="s">
        <v>521</v>
      </c>
      <c r="AF317" t="str">
        <f>VLOOKUP(V317,Poulefase!$BD$76:$BE$87,2,FALSE)</f>
        <v>-</v>
      </c>
      <c r="AG317" t="str">
        <f>VLOOKUP(W317,Poulefase!$BD$76:$BE$87,2,FALSE)</f>
        <v>-</v>
      </c>
      <c r="AH317" t="str">
        <f>VLOOKUP(X317,Poulefase!$BD$76:$BE$87,2,FALSE)</f>
        <v>-</v>
      </c>
      <c r="AI317" t="str">
        <f>VLOOKUP(Y317,Poulefase!$BD$76:$BE$87,2,FALSE)</f>
        <v>-</v>
      </c>
      <c r="AJ317" t="str">
        <f>VLOOKUP(Z317,Poulefase!$BD$76:$BE$87,2,FALSE)</f>
        <v>-</v>
      </c>
      <c r="AK317" t="str">
        <f>VLOOKUP(AA317,Poulefase!$BD$76:$BE$87,2,FALSE)</f>
        <v>-</v>
      </c>
      <c r="AL317" t="str">
        <f>VLOOKUP(AB317,Poulefase!$BD$76:$BE$87,2,FALSE)</f>
        <v>-</v>
      </c>
      <c r="AM317" t="str">
        <f>VLOOKUP(AC317,Poulefase!$BD$76:$BE$87,2,FALSE)</f>
        <v>-</v>
      </c>
    </row>
    <row r="318" spans="7:39" ht="16.2" thickBot="1">
      <c r="G318" s="81">
        <v>313</v>
      </c>
      <c r="H318" s="76" t="s">
        <v>9</v>
      </c>
      <c r="I318" s="76" t="s">
        <v>10</v>
      </c>
      <c r="J318" s="75"/>
      <c r="K318" s="75"/>
      <c r="L318" s="76" t="s">
        <v>13</v>
      </c>
      <c r="M318" s="76" t="s">
        <v>14</v>
      </c>
      <c r="N318" s="76" t="s">
        <v>136</v>
      </c>
      <c r="O318" s="76" t="s">
        <v>137</v>
      </c>
      <c r="P318" s="76" t="s">
        <v>138</v>
      </c>
      <c r="Q318" s="76" t="s">
        <v>139</v>
      </c>
      <c r="R318" s="75"/>
      <c r="S318" s="75"/>
      <c r="U318" t="s">
        <v>522</v>
      </c>
      <c r="V318" s="75" t="s">
        <v>137</v>
      </c>
      <c r="W318" s="75" t="s">
        <v>139</v>
      </c>
      <c r="X318" s="75" t="s">
        <v>10</v>
      </c>
      <c r="Y318" s="75" t="s">
        <v>14</v>
      </c>
      <c r="Z318" s="75" t="s">
        <v>9</v>
      </c>
      <c r="AA318" s="75" t="s">
        <v>136</v>
      </c>
      <c r="AB318" s="75" t="s">
        <v>13</v>
      </c>
      <c r="AC318" s="82" t="s">
        <v>138</v>
      </c>
      <c r="AE318" t="s">
        <v>522</v>
      </c>
      <c r="AF318" t="str">
        <f>VLOOKUP(V318,Poulefase!$BD$76:$BE$87,2,FALSE)</f>
        <v>-</v>
      </c>
      <c r="AG318" t="str">
        <f>VLOOKUP(W318,Poulefase!$BD$76:$BE$87,2,FALSE)</f>
        <v>-</v>
      </c>
      <c r="AH318" t="str">
        <f>VLOOKUP(X318,Poulefase!$BD$76:$BE$87,2,FALSE)</f>
        <v>-</v>
      </c>
      <c r="AI318" t="str">
        <f>VLOOKUP(Y318,Poulefase!$BD$76:$BE$87,2,FALSE)</f>
        <v>-</v>
      </c>
      <c r="AJ318" t="str">
        <f>VLOOKUP(Z318,Poulefase!$BD$76:$BE$87,2,FALSE)</f>
        <v>-</v>
      </c>
      <c r="AK318" t="str">
        <f>VLOOKUP(AA318,Poulefase!$BD$76:$BE$87,2,FALSE)</f>
        <v>-</v>
      </c>
      <c r="AL318" t="str">
        <f>VLOOKUP(AB318,Poulefase!$BD$76:$BE$87,2,FALSE)</f>
        <v>-</v>
      </c>
      <c r="AM318" t="str">
        <f>VLOOKUP(AC318,Poulefase!$BD$76:$BE$87,2,FALSE)</f>
        <v>-</v>
      </c>
    </row>
    <row r="319" spans="7:39" ht="16.2" thickBot="1">
      <c r="G319" s="81">
        <v>314</v>
      </c>
      <c r="H319" s="76" t="s">
        <v>9</v>
      </c>
      <c r="I319" s="76" t="s">
        <v>10</v>
      </c>
      <c r="J319" s="75"/>
      <c r="K319" s="76" t="s">
        <v>12</v>
      </c>
      <c r="L319" s="75"/>
      <c r="M319" s="75"/>
      <c r="N319" s="75"/>
      <c r="O319" s="76" t="s">
        <v>137</v>
      </c>
      <c r="P319" s="76" t="s">
        <v>138</v>
      </c>
      <c r="Q319" s="76" t="s">
        <v>139</v>
      </c>
      <c r="R319" s="76" t="s">
        <v>140</v>
      </c>
      <c r="S319" s="76" t="s">
        <v>141</v>
      </c>
      <c r="U319" t="s">
        <v>523</v>
      </c>
      <c r="V319" s="75" t="s">
        <v>138</v>
      </c>
      <c r="W319" s="75" t="s">
        <v>139</v>
      </c>
      <c r="X319" s="75" t="s">
        <v>10</v>
      </c>
      <c r="Y319" s="75" t="s">
        <v>12</v>
      </c>
      <c r="Z319" s="75" t="s">
        <v>9</v>
      </c>
      <c r="AA319" s="75" t="s">
        <v>137</v>
      </c>
      <c r="AB319" s="75" t="s">
        <v>141</v>
      </c>
      <c r="AC319" s="82" t="s">
        <v>140</v>
      </c>
      <c r="AE319" t="s">
        <v>523</v>
      </c>
      <c r="AF319" t="str">
        <f>VLOOKUP(V319,Poulefase!$BD$76:$BE$87,2,FALSE)</f>
        <v>-</v>
      </c>
      <c r="AG319" t="str">
        <f>VLOOKUP(W319,Poulefase!$BD$76:$BE$87,2,FALSE)</f>
        <v>-</v>
      </c>
      <c r="AH319" t="str">
        <f>VLOOKUP(X319,Poulefase!$BD$76:$BE$87,2,FALSE)</f>
        <v>-</v>
      </c>
      <c r="AI319" t="str">
        <f>VLOOKUP(Y319,Poulefase!$BD$76:$BE$87,2,FALSE)</f>
        <v>-</v>
      </c>
      <c r="AJ319" t="str">
        <f>VLOOKUP(Z319,Poulefase!$BD$76:$BE$87,2,FALSE)</f>
        <v>-</v>
      </c>
      <c r="AK319" t="str">
        <f>VLOOKUP(AA319,Poulefase!$BD$76:$BE$87,2,FALSE)</f>
        <v>-</v>
      </c>
      <c r="AL319" t="str">
        <f>VLOOKUP(AB319,Poulefase!$BD$76:$BE$87,2,FALSE)</f>
        <v>-</v>
      </c>
      <c r="AM319" t="str">
        <f>VLOOKUP(AC319,Poulefase!$BD$76:$BE$87,2,FALSE)</f>
        <v>-</v>
      </c>
    </row>
    <row r="320" spans="7:39" ht="16.2" thickBot="1">
      <c r="G320" s="81">
        <v>315</v>
      </c>
      <c r="H320" s="76" t="s">
        <v>9</v>
      </c>
      <c r="I320" s="76" t="s">
        <v>10</v>
      </c>
      <c r="J320" s="75"/>
      <c r="K320" s="76" t="s">
        <v>12</v>
      </c>
      <c r="L320" s="75"/>
      <c r="M320" s="75"/>
      <c r="N320" s="76" t="s">
        <v>136</v>
      </c>
      <c r="O320" s="75"/>
      <c r="P320" s="76" t="s">
        <v>138</v>
      </c>
      <c r="Q320" s="76" t="s">
        <v>139</v>
      </c>
      <c r="R320" s="76" t="s">
        <v>140</v>
      </c>
      <c r="S320" s="76" t="s">
        <v>141</v>
      </c>
      <c r="U320" t="s">
        <v>524</v>
      </c>
      <c r="V320" s="75" t="s">
        <v>138</v>
      </c>
      <c r="W320" s="75" t="s">
        <v>139</v>
      </c>
      <c r="X320" s="75" t="s">
        <v>10</v>
      </c>
      <c r="Y320" s="75" t="s">
        <v>12</v>
      </c>
      <c r="Z320" s="75" t="s">
        <v>9</v>
      </c>
      <c r="AA320" s="75" t="s">
        <v>136</v>
      </c>
      <c r="AB320" s="75" t="s">
        <v>141</v>
      </c>
      <c r="AC320" s="82" t="s">
        <v>140</v>
      </c>
      <c r="AE320" t="s">
        <v>524</v>
      </c>
      <c r="AF320" t="str">
        <f>VLOOKUP(V320,Poulefase!$BD$76:$BE$87,2,FALSE)</f>
        <v>-</v>
      </c>
      <c r="AG320" t="str">
        <f>VLOOKUP(W320,Poulefase!$BD$76:$BE$87,2,FALSE)</f>
        <v>-</v>
      </c>
      <c r="AH320" t="str">
        <f>VLOOKUP(X320,Poulefase!$BD$76:$BE$87,2,FALSE)</f>
        <v>-</v>
      </c>
      <c r="AI320" t="str">
        <f>VLOOKUP(Y320,Poulefase!$BD$76:$BE$87,2,FALSE)</f>
        <v>-</v>
      </c>
      <c r="AJ320" t="str">
        <f>VLOOKUP(Z320,Poulefase!$BD$76:$BE$87,2,FALSE)</f>
        <v>-</v>
      </c>
      <c r="AK320" t="str">
        <f>VLOOKUP(AA320,Poulefase!$BD$76:$BE$87,2,FALSE)</f>
        <v>-</v>
      </c>
      <c r="AL320" t="str">
        <f>VLOOKUP(AB320,Poulefase!$BD$76:$BE$87,2,FALSE)</f>
        <v>-</v>
      </c>
      <c r="AM320" t="str">
        <f>VLOOKUP(AC320,Poulefase!$BD$76:$BE$87,2,FALSE)</f>
        <v>-</v>
      </c>
    </row>
    <row r="321" spans="7:39" ht="16.2" thickBot="1">
      <c r="G321" s="81">
        <v>316</v>
      </c>
      <c r="H321" s="76" t="s">
        <v>9</v>
      </c>
      <c r="I321" s="76" t="s">
        <v>10</v>
      </c>
      <c r="J321" s="75"/>
      <c r="K321" s="76" t="s">
        <v>12</v>
      </c>
      <c r="L321" s="75"/>
      <c r="M321" s="75"/>
      <c r="N321" s="76" t="s">
        <v>136</v>
      </c>
      <c r="O321" s="76" t="s">
        <v>137</v>
      </c>
      <c r="P321" s="75"/>
      <c r="Q321" s="76" t="s">
        <v>139</v>
      </c>
      <c r="R321" s="76" t="s">
        <v>140</v>
      </c>
      <c r="S321" s="76" t="s">
        <v>141</v>
      </c>
      <c r="U321" t="s">
        <v>525</v>
      </c>
      <c r="V321" s="75" t="s">
        <v>137</v>
      </c>
      <c r="W321" s="75" t="s">
        <v>139</v>
      </c>
      <c r="X321" s="75" t="s">
        <v>10</v>
      </c>
      <c r="Y321" s="75" t="s">
        <v>12</v>
      </c>
      <c r="Z321" s="75" t="s">
        <v>9</v>
      </c>
      <c r="AA321" s="75" t="s">
        <v>136</v>
      </c>
      <c r="AB321" s="75" t="s">
        <v>141</v>
      </c>
      <c r="AC321" s="82" t="s">
        <v>140</v>
      </c>
      <c r="AE321" t="s">
        <v>525</v>
      </c>
      <c r="AF321" t="str">
        <f>VLOOKUP(V321,Poulefase!$BD$76:$BE$87,2,FALSE)</f>
        <v>-</v>
      </c>
      <c r="AG321" t="str">
        <f>VLOOKUP(W321,Poulefase!$BD$76:$BE$87,2,FALSE)</f>
        <v>-</v>
      </c>
      <c r="AH321" t="str">
        <f>VLOOKUP(X321,Poulefase!$BD$76:$BE$87,2,FALSE)</f>
        <v>-</v>
      </c>
      <c r="AI321" t="str">
        <f>VLOOKUP(Y321,Poulefase!$BD$76:$BE$87,2,FALSE)</f>
        <v>-</v>
      </c>
      <c r="AJ321" t="str">
        <f>VLOOKUP(Z321,Poulefase!$BD$76:$BE$87,2,FALSE)</f>
        <v>-</v>
      </c>
      <c r="AK321" t="str">
        <f>VLOOKUP(AA321,Poulefase!$BD$76:$BE$87,2,FALSE)</f>
        <v>-</v>
      </c>
      <c r="AL321" t="str">
        <f>VLOOKUP(AB321,Poulefase!$BD$76:$BE$87,2,FALSE)</f>
        <v>-</v>
      </c>
      <c r="AM321" t="str">
        <f>VLOOKUP(AC321,Poulefase!$BD$76:$BE$87,2,FALSE)</f>
        <v>-</v>
      </c>
    </row>
    <row r="322" spans="7:39" ht="16.2" thickBot="1">
      <c r="G322" s="81">
        <v>317</v>
      </c>
      <c r="H322" s="76" t="s">
        <v>9</v>
      </c>
      <c r="I322" s="76" t="s">
        <v>10</v>
      </c>
      <c r="J322" s="75"/>
      <c r="K322" s="76" t="s">
        <v>12</v>
      </c>
      <c r="L322" s="75"/>
      <c r="M322" s="75"/>
      <c r="N322" s="76" t="s">
        <v>136</v>
      </c>
      <c r="O322" s="76" t="s">
        <v>137</v>
      </c>
      <c r="P322" s="76" t="s">
        <v>138</v>
      </c>
      <c r="Q322" s="75"/>
      <c r="R322" s="76" t="s">
        <v>140</v>
      </c>
      <c r="S322" s="76" t="s">
        <v>141</v>
      </c>
      <c r="U322" t="s">
        <v>526</v>
      </c>
      <c r="V322" s="75" t="s">
        <v>138</v>
      </c>
      <c r="W322" s="75" t="s">
        <v>136</v>
      </c>
      <c r="X322" s="75" t="s">
        <v>10</v>
      </c>
      <c r="Y322" s="75" t="s">
        <v>12</v>
      </c>
      <c r="Z322" s="75" t="s">
        <v>9</v>
      </c>
      <c r="AA322" s="75" t="s">
        <v>137</v>
      </c>
      <c r="AB322" s="75" t="s">
        <v>141</v>
      </c>
      <c r="AC322" s="82" t="s">
        <v>140</v>
      </c>
      <c r="AE322" t="s">
        <v>526</v>
      </c>
      <c r="AF322" t="str">
        <f>VLOOKUP(V322,Poulefase!$BD$76:$BE$87,2,FALSE)</f>
        <v>-</v>
      </c>
      <c r="AG322" t="str">
        <f>VLOOKUP(W322,Poulefase!$BD$76:$BE$87,2,FALSE)</f>
        <v>-</v>
      </c>
      <c r="AH322" t="str">
        <f>VLOOKUP(X322,Poulefase!$BD$76:$BE$87,2,FALSE)</f>
        <v>-</v>
      </c>
      <c r="AI322" t="str">
        <f>VLOOKUP(Y322,Poulefase!$BD$76:$BE$87,2,FALSE)</f>
        <v>-</v>
      </c>
      <c r="AJ322" t="str">
        <f>VLOOKUP(Z322,Poulefase!$BD$76:$BE$87,2,FALSE)</f>
        <v>-</v>
      </c>
      <c r="AK322" t="str">
        <f>VLOOKUP(AA322,Poulefase!$BD$76:$BE$87,2,FALSE)</f>
        <v>-</v>
      </c>
      <c r="AL322" t="str">
        <f>VLOOKUP(AB322,Poulefase!$BD$76:$BE$87,2,FALSE)</f>
        <v>-</v>
      </c>
      <c r="AM322" t="str">
        <f>VLOOKUP(AC322,Poulefase!$BD$76:$BE$87,2,FALSE)</f>
        <v>-</v>
      </c>
    </row>
    <row r="323" spans="7:39" ht="16.2" thickBot="1">
      <c r="G323" s="81">
        <v>318</v>
      </c>
      <c r="H323" s="76" t="s">
        <v>9</v>
      </c>
      <c r="I323" s="76" t="s">
        <v>10</v>
      </c>
      <c r="J323" s="75"/>
      <c r="K323" s="76" t="s">
        <v>12</v>
      </c>
      <c r="L323" s="75"/>
      <c r="M323" s="75"/>
      <c r="N323" s="76" t="s">
        <v>136</v>
      </c>
      <c r="O323" s="76" t="s">
        <v>137</v>
      </c>
      <c r="P323" s="76" t="s">
        <v>138</v>
      </c>
      <c r="Q323" s="76" t="s">
        <v>139</v>
      </c>
      <c r="R323" s="75"/>
      <c r="S323" s="76" t="s">
        <v>141</v>
      </c>
      <c r="U323" t="s">
        <v>527</v>
      </c>
      <c r="V323" s="75" t="s">
        <v>137</v>
      </c>
      <c r="W323" s="75" t="s">
        <v>139</v>
      </c>
      <c r="X323" s="75" t="s">
        <v>10</v>
      </c>
      <c r="Y323" s="75" t="s">
        <v>12</v>
      </c>
      <c r="Z323" s="75" t="s">
        <v>9</v>
      </c>
      <c r="AA323" s="75" t="s">
        <v>136</v>
      </c>
      <c r="AB323" s="75" t="s">
        <v>141</v>
      </c>
      <c r="AC323" s="82" t="s">
        <v>138</v>
      </c>
      <c r="AE323" t="s">
        <v>527</v>
      </c>
      <c r="AF323" t="str">
        <f>VLOOKUP(V323,Poulefase!$BD$76:$BE$87,2,FALSE)</f>
        <v>-</v>
      </c>
      <c r="AG323" t="str">
        <f>VLOOKUP(W323,Poulefase!$BD$76:$BE$87,2,FALSE)</f>
        <v>-</v>
      </c>
      <c r="AH323" t="str">
        <f>VLOOKUP(X323,Poulefase!$BD$76:$BE$87,2,FALSE)</f>
        <v>-</v>
      </c>
      <c r="AI323" t="str">
        <f>VLOOKUP(Y323,Poulefase!$BD$76:$BE$87,2,FALSE)</f>
        <v>-</v>
      </c>
      <c r="AJ323" t="str">
        <f>VLOOKUP(Z323,Poulefase!$BD$76:$BE$87,2,FALSE)</f>
        <v>-</v>
      </c>
      <c r="AK323" t="str">
        <f>VLOOKUP(AA323,Poulefase!$BD$76:$BE$87,2,FALSE)</f>
        <v>-</v>
      </c>
      <c r="AL323" t="str">
        <f>VLOOKUP(AB323,Poulefase!$BD$76:$BE$87,2,FALSE)</f>
        <v>-</v>
      </c>
      <c r="AM323" t="str">
        <f>VLOOKUP(AC323,Poulefase!$BD$76:$BE$87,2,FALSE)</f>
        <v>-</v>
      </c>
    </row>
    <row r="324" spans="7:39" ht="16.2" thickBot="1">
      <c r="G324" s="81">
        <v>319</v>
      </c>
      <c r="H324" s="76" t="s">
        <v>9</v>
      </c>
      <c r="I324" s="76" t="s">
        <v>10</v>
      </c>
      <c r="J324" s="75"/>
      <c r="K324" s="76" t="s">
        <v>12</v>
      </c>
      <c r="L324" s="75"/>
      <c r="M324" s="75"/>
      <c r="N324" s="76" t="s">
        <v>136</v>
      </c>
      <c r="O324" s="76" t="s">
        <v>137</v>
      </c>
      <c r="P324" s="76" t="s">
        <v>138</v>
      </c>
      <c r="Q324" s="76" t="s">
        <v>139</v>
      </c>
      <c r="R324" s="76" t="s">
        <v>140</v>
      </c>
      <c r="S324" s="75"/>
      <c r="U324" t="s">
        <v>528</v>
      </c>
      <c r="V324" s="75" t="s">
        <v>137</v>
      </c>
      <c r="W324" s="75" t="s">
        <v>139</v>
      </c>
      <c r="X324" s="75" t="s">
        <v>10</v>
      </c>
      <c r="Y324" s="75" t="s">
        <v>12</v>
      </c>
      <c r="Z324" s="75" t="s">
        <v>9</v>
      </c>
      <c r="AA324" s="75" t="s">
        <v>136</v>
      </c>
      <c r="AB324" s="75" t="s">
        <v>138</v>
      </c>
      <c r="AC324" s="82" t="s">
        <v>140</v>
      </c>
      <c r="AE324" t="s">
        <v>528</v>
      </c>
      <c r="AF324" t="str">
        <f>VLOOKUP(V324,Poulefase!$BD$76:$BE$87,2,FALSE)</f>
        <v>-</v>
      </c>
      <c r="AG324" t="str">
        <f>VLOOKUP(W324,Poulefase!$BD$76:$BE$87,2,FALSE)</f>
        <v>-</v>
      </c>
      <c r="AH324" t="str">
        <f>VLOOKUP(X324,Poulefase!$BD$76:$BE$87,2,FALSE)</f>
        <v>-</v>
      </c>
      <c r="AI324" t="str">
        <f>VLOOKUP(Y324,Poulefase!$BD$76:$BE$87,2,FALSE)</f>
        <v>-</v>
      </c>
      <c r="AJ324" t="str">
        <f>VLOOKUP(Z324,Poulefase!$BD$76:$BE$87,2,FALSE)</f>
        <v>-</v>
      </c>
      <c r="AK324" t="str">
        <f>VLOOKUP(AA324,Poulefase!$BD$76:$BE$87,2,FALSE)</f>
        <v>-</v>
      </c>
      <c r="AL324" t="str">
        <f>VLOOKUP(AB324,Poulefase!$BD$76:$BE$87,2,FALSE)</f>
        <v>-</v>
      </c>
      <c r="AM324" t="str">
        <f>VLOOKUP(AC324,Poulefase!$BD$76:$BE$87,2,FALSE)</f>
        <v>-</v>
      </c>
    </row>
    <row r="325" spans="7:39" ht="16.2" thickBot="1">
      <c r="G325" s="81">
        <v>320</v>
      </c>
      <c r="H325" s="76" t="s">
        <v>9</v>
      </c>
      <c r="I325" s="76" t="s">
        <v>10</v>
      </c>
      <c r="J325" s="75"/>
      <c r="K325" s="76" t="s">
        <v>12</v>
      </c>
      <c r="L325" s="75"/>
      <c r="M325" s="76" t="s">
        <v>14</v>
      </c>
      <c r="N325" s="75"/>
      <c r="O325" s="75"/>
      <c r="P325" s="76" t="s">
        <v>138</v>
      </c>
      <c r="Q325" s="76" t="s">
        <v>139</v>
      </c>
      <c r="R325" s="76" t="s">
        <v>140</v>
      </c>
      <c r="S325" s="76" t="s">
        <v>141</v>
      </c>
      <c r="U325" t="s">
        <v>529</v>
      </c>
      <c r="V325" s="75" t="s">
        <v>138</v>
      </c>
      <c r="W325" s="75" t="s">
        <v>139</v>
      </c>
      <c r="X325" s="75" t="s">
        <v>10</v>
      </c>
      <c r="Y325" s="75" t="s">
        <v>12</v>
      </c>
      <c r="Z325" s="75" t="s">
        <v>9</v>
      </c>
      <c r="AA325" s="75" t="s">
        <v>14</v>
      </c>
      <c r="AB325" s="75" t="s">
        <v>141</v>
      </c>
      <c r="AC325" s="82" t="s">
        <v>140</v>
      </c>
      <c r="AE325" t="s">
        <v>529</v>
      </c>
      <c r="AF325" t="str">
        <f>VLOOKUP(V325,Poulefase!$BD$76:$BE$87,2,FALSE)</f>
        <v>-</v>
      </c>
      <c r="AG325" t="str">
        <f>VLOOKUP(W325,Poulefase!$BD$76:$BE$87,2,FALSE)</f>
        <v>-</v>
      </c>
      <c r="AH325" t="str">
        <f>VLOOKUP(X325,Poulefase!$BD$76:$BE$87,2,FALSE)</f>
        <v>-</v>
      </c>
      <c r="AI325" t="str">
        <f>VLOOKUP(Y325,Poulefase!$BD$76:$BE$87,2,FALSE)</f>
        <v>-</v>
      </c>
      <c r="AJ325" t="str">
        <f>VLOOKUP(Z325,Poulefase!$BD$76:$BE$87,2,FALSE)</f>
        <v>-</v>
      </c>
      <c r="AK325" t="str">
        <f>VLOOKUP(AA325,Poulefase!$BD$76:$BE$87,2,FALSE)</f>
        <v>-</v>
      </c>
      <c r="AL325" t="str">
        <f>VLOOKUP(AB325,Poulefase!$BD$76:$BE$87,2,FALSE)</f>
        <v>-</v>
      </c>
      <c r="AM325" t="str">
        <f>VLOOKUP(AC325,Poulefase!$BD$76:$BE$87,2,FALSE)</f>
        <v>-</v>
      </c>
    </row>
    <row r="326" spans="7:39" ht="16.2" thickBot="1">
      <c r="G326" s="81">
        <v>321</v>
      </c>
      <c r="H326" s="76" t="s">
        <v>9</v>
      </c>
      <c r="I326" s="76" t="s">
        <v>10</v>
      </c>
      <c r="J326" s="75"/>
      <c r="K326" s="76" t="s">
        <v>12</v>
      </c>
      <c r="L326" s="75"/>
      <c r="M326" s="76" t="s">
        <v>14</v>
      </c>
      <c r="N326" s="75"/>
      <c r="O326" s="76" t="s">
        <v>137</v>
      </c>
      <c r="P326" s="75"/>
      <c r="Q326" s="76" t="s">
        <v>139</v>
      </c>
      <c r="R326" s="76" t="s">
        <v>140</v>
      </c>
      <c r="S326" s="76" t="s">
        <v>141</v>
      </c>
      <c r="U326" t="s">
        <v>530</v>
      </c>
      <c r="V326" s="75" t="s">
        <v>137</v>
      </c>
      <c r="W326" s="75" t="s">
        <v>139</v>
      </c>
      <c r="X326" s="75" t="s">
        <v>10</v>
      </c>
      <c r="Y326" s="75" t="s">
        <v>12</v>
      </c>
      <c r="Z326" s="75" t="s">
        <v>9</v>
      </c>
      <c r="AA326" s="75" t="s">
        <v>14</v>
      </c>
      <c r="AB326" s="75" t="s">
        <v>141</v>
      </c>
      <c r="AC326" s="82" t="s">
        <v>140</v>
      </c>
      <c r="AE326" t="s">
        <v>530</v>
      </c>
      <c r="AF326" t="str">
        <f>VLOOKUP(V326,Poulefase!$BD$76:$BE$87,2,FALSE)</f>
        <v>-</v>
      </c>
      <c r="AG326" t="str">
        <f>VLOOKUP(W326,Poulefase!$BD$76:$BE$87,2,FALSE)</f>
        <v>-</v>
      </c>
      <c r="AH326" t="str">
        <f>VLOOKUP(X326,Poulefase!$BD$76:$BE$87,2,FALSE)</f>
        <v>-</v>
      </c>
      <c r="AI326" t="str">
        <f>VLOOKUP(Y326,Poulefase!$BD$76:$BE$87,2,FALSE)</f>
        <v>-</v>
      </c>
      <c r="AJ326" t="str">
        <f>VLOOKUP(Z326,Poulefase!$BD$76:$BE$87,2,FALSE)</f>
        <v>-</v>
      </c>
      <c r="AK326" t="str">
        <f>VLOOKUP(AA326,Poulefase!$BD$76:$BE$87,2,FALSE)</f>
        <v>-</v>
      </c>
      <c r="AL326" t="str">
        <f>VLOOKUP(AB326,Poulefase!$BD$76:$BE$87,2,FALSE)</f>
        <v>-</v>
      </c>
      <c r="AM326" t="str">
        <f>VLOOKUP(AC326,Poulefase!$BD$76:$BE$87,2,FALSE)</f>
        <v>-</v>
      </c>
    </row>
    <row r="327" spans="7:39" ht="16.2" thickBot="1">
      <c r="G327" s="81">
        <v>322</v>
      </c>
      <c r="H327" s="76" t="s">
        <v>9</v>
      </c>
      <c r="I327" s="76" t="s">
        <v>10</v>
      </c>
      <c r="J327" s="75"/>
      <c r="K327" s="76" t="s">
        <v>12</v>
      </c>
      <c r="L327" s="75"/>
      <c r="M327" s="76" t="s">
        <v>14</v>
      </c>
      <c r="N327" s="75"/>
      <c r="O327" s="76" t="s">
        <v>137</v>
      </c>
      <c r="P327" s="76" t="s">
        <v>138</v>
      </c>
      <c r="Q327" s="75"/>
      <c r="R327" s="76" t="s">
        <v>140</v>
      </c>
      <c r="S327" s="76" t="s">
        <v>141</v>
      </c>
      <c r="U327" t="s">
        <v>531</v>
      </c>
      <c r="V327" s="75" t="s">
        <v>137</v>
      </c>
      <c r="W327" s="75" t="s">
        <v>138</v>
      </c>
      <c r="X327" s="75" t="s">
        <v>10</v>
      </c>
      <c r="Y327" s="75" t="s">
        <v>12</v>
      </c>
      <c r="Z327" s="75" t="s">
        <v>9</v>
      </c>
      <c r="AA327" s="75" t="s">
        <v>14</v>
      </c>
      <c r="AB327" s="75" t="s">
        <v>141</v>
      </c>
      <c r="AC327" s="82" t="s">
        <v>140</v>
      </c>
      <c r="AE327" t="s">
        <v>531</v>
      </c>
      <c r="AF327" t="str">
        <f>VLOOKUP(V327,Poulefase!$BD$76:$BE$87,2,FALSE)</f>
        <v>-</v>
      </c>
      <c r="AG327" t="str">
        <f>VLOOKUP(W327,Poulefase!$BD$76:$BE$87,2,FALSE)</f>
        <v>-</v>
      </c>
      <c r="AH327" t="str">
        <f>VLOOKUP(X327,Poulefase!$BD$76:$BE$87,2,FALSE)</f>
        <v>-</v>
      </c>
      <c r="AI327" t="str">
        <f>VLOOKUP(Y327,Poulefase!$BD$76:$BE$87,2,FALSE)</f>
        <v>-</v>
      </c>
      <c r="AJ327" t="str">
        <f>VLOOKUP(Z327,Poulefase!$BD$76:$BE$87,2,FALSE)</f>
        <v>-</v>
      </c>
      <c r="AK327" t="str">
        <f>VLOOKUP(AA327,Poulefase!$BD$76:$BE$87,2,FALSE)</f>
        <v>-</v>
      </c>
      <c r="AL327" t="str">
        <f>VLOOKUP(AB327,Poulefase!$BD$76:$BE$87,2,FALSE)</f>
        <v>-</v>
      </c>
      <c r="AM327" t="str">
        <f>VLOOKUP(AC327,Poulefase!$BD$76:$BE$87,2,FALSE)</f>
        <v>-</v>
      </c>
    </row>
    <row r="328" spans="7:39" ht="16.2" thickBot="1">
      <c r="G328" s="81">
        <v>323</v>
      </c>
      <c r="H328" s="76" t="s">
        <v>9</v>
      </c>
      <c r="I328" s="76" t="s">
        <v>10</v>
      </c>
      <c r="J328" s="75"/>
      <c r="K328" s="76" t="s">
        <v>12</v>
      </c>
      <c r="L328" s="75"/>
      <c r="M328" s="76" t="s">
        <v>14</v>
      </c>
      <c r="N328" s="75"/>
      <c r="O328" s="76" t="s">
        <v>137</v>
      </c>
      <c r="P328" s="76" t="s">
        <v>138</v>
      </c>
      <c r="Q328" s="76" t="s">
        <v>139</v>
      </c>
      <c r="R328" s="75"/>
      <c r="S328" s="76" t="s">
        <v>141</v>
      </c>
      <c r="U328" t="s">
        <v>532</v>
      </c>
      <c r="V328" s="75" t="s">
        <v>137</v>
      </c>
      <c r="W328" s="75" t="s">
        <v>139</v>
      </c>
      <c r="X328" s="75" t="s">
        <v>10</v>
      </c>
      <c r="Y328" s="75" t="s">
        <v>12</v>
      </c>
      <c r="Z328" s="75" t="s">
        <v>9</v>
      </c>
      <c r="AA328" s="75" t="s">
        <v>14</v>
      </c>
      <c r="AB328" s="75" t="s">
        <v>141</v>
      </c>
      <c r="AC328" s="82" t="s">
        <v>138</v>
      </c>
      <c r="AE328" t="s">
        <v>532</v>
      </c>
      <c r="AF328" t="str">
        <f>VLOOKUP(V328,Poulefase!$BD$76:$BE$87,2,FALSE)</f>
        <v>-</v>
      </c>
      <c r="AG328" t="str">
        <f>VLOOKUP(W328,Poulefase!$BD$76:$BE$87,2,FALSE)</f>
        <v>-</v>
      </c>
      <c r="AH328" t="str">
        <f>VLOOKUP(X328,Poulefase!$BD$76:$BE$87,2,FALSE)</f>
        <v>-</v>
      </c>
      <c r="AI328" t="str">
        <f>VLOOKUP(Y328,Poulefase!$BD$76:$BE$87,2,FALSE)</f>
        <v>-</v>
      </c>
      <c r="AJ328" t="str">
        <f>VLOOKUP(Z328,Poulefase!$BD$76:$BE$87,2,FALSE)</f>
        <v>-</v>
      </c>
      <c r="AK328" t="str">
        <f>VLOOKUP(AA328,Poulefase!$BD$76:$BE$87,2,FALSE)</f>
        <v>-</v>
      </c>
      <c r="AL328" t="str">
        <f>VLOOKUP(AB328,Poulefase!$BD$76:$BE$87,2,FALSE)</f>
        <v>-</v>
      </c>
      <c r="AM328" t="str">
        <f>VLOOKUP(AC328,Poulefase!$BD$76:$BE$87,2,FALSE)</f>
        <v>-</v>
      </c>
    </row>
    <row r="329" spans="7:39" ht="16.2" thickBot="1">
      <c r="G329" s="81">
        <v>324</v>
      </c>
      <c r="H329" s="76" t="s">
        <v>9</v>
      </c>
      <c r="I329" s="76" t="s">
        <v>10</v>
      </c>
      <c r="J329" s="75"/>
      <c r="K329" s="76" t="s">
        <v>12</v>
      </c>
      <c r="L329" s="75"/>
      <c r="M329" s="76" t="s">
        <v>14</v>
      </c>
      <c r="N329" s="75"/>
      <c r="O329" s="76" t="s">
        <v>137</v>
      </c>
      <c r="P329" s="76" t="s">
        <v>138</v>
      </c>
      <c r="Q329" s="76" t="s">
        <v>139</v>
      </c>
      <c r="R329" s="76" t="s">
        <v>140</v>
      </c>
      <c r="S329" s="75"/>
      <c r="U329" t="s">
        <v>533</v>
      </c>
      <c r="V329" s="75" t="s">
        <v>137</v>
      </c>
      <c r="W329" s="75" t="s">
        <v>139</v>
      </c>
      <c r="X329" s="75" t="s">
        <v>10</v>
      </c>
      <c r="Y329" s="75" t="s">
        <v>12</v>
      </c>
      <c r="Z329" s="75" t="s">
        <v>9</v>
      </c>
      <c r="AA329" s="75" t="s">
        <v>14</v>
      </c>
      <c r="AB329" s="75" t="s">
        <v>138</v>
      </c>
      <c r="AC329" s="82" t="s">
        <v>140</v>
      </c>
      <c r="AE329" t="s">
        <v>533</v>
      </c>
      <c r="AF329" t="str">
        <f>VLOOKUP(V329,Poulefase!$BD$76:$BE$87,2,FALSE)</f>
        <v>-</v>
      </c>
      <c r="AG329" t="str">
        <f>VLOOKUP(W329,Poulefase!$BD$76:$BE$87,2,FALSE)</f>
        <v>-</v>
      </c>
      <c r="AH329" t="str">
        <f>VLOOKUP(X329,Poulefase!$BD$76:$BE$87,2,FALSE)</f>
        <v>-</v>
      </c>
      <c r="AI329" t="str">
        <f>VLOOKUP(Y329,Poulefase!$BD$76:$BE$87,2,FALSE)</f>
        <v>-</v>
      </c>
      <c r="AJ329" t="str">
        <f>VLOOKUP(Z329,Poulefase!$BD$76:$BE$87,2,FALSE)</f>
        <v>-</v>
      </c>
      <c r="AK329" t="str">
        <f>VLOOKUP(AA329,Poulefase!$BD$76:$BE$87,2,FALSE)</f>
        <v>-</v>
      </c>
      <c r="AL329" t="str">
        <f>VLOOKUP(AB329,Poulefase!$BD$76:$BE$87,2,FALSE)</f>
        <v>-</v>
      </c>
      <c r="AM329" t="str">
        <f>VLOOKUP(AC329,Poulefase!$BD$76:$BE$87,2,FALSE)</f>
        <v>-</v>
      </c>
    </row>
    <row r="330" spans="7:39" ht="16.2" thickBot="1">
      <c r="G330" s="81">
        <v>325</v>
      </c>
      <c r="H330" s="76" t="s">
        <v>9</v>
      </c>
      <c r="I330" s="76" t="s">
        <v>10</v>
      </c>
      <c r="J330" s="75"/>
      <c r="K330" s="76" t="s">
        <v>12</v>
      </c>
      <c r="L330" s="75"/>
      <c r="M330" s="76" t="s">
        <v>14</v>
      </c>
      <c r="N330" s="76" t="s">
        <v>136</v>
      </c>
      <c r="O330" s="75"/>
      <c r="P330" s="75"/>
      <c r="Q330" s="76" t="s">
        <v>139</v>
      </c>
      <c r="R330" s="76" t="s">
        <v>140</v>
      </c>
      <c r="S330" s="76" t="s">
        <v>141</v>
      </c>
      <c r="U330" t="s">
        <v>534</v>
      </c>
      <c r="V330" s="75" t="s">
        <v>14</v>
      </c>
      <c r="W330" s="75" t="s">
        <v>139</v>
      </c>
      <c r="X330" s="75" t="s">
        <v>10</v>
      </c>
      <c r="Y330" s="75" t="s">
        <v>12</v>
      </c>
      <c r="Z330" s="75" t="s">
        <v>9</v>
      </c>
      <c r="AA330" s="75" t="s">
        <v>136</v>
      </c>
      <c r="AB330" s="75" t="s">
        <v>141</v>
      </c>
      <c r="AC330" s="82" t="s">
        <v>140</v>
      </c>
      <c r="AE330" t="s">
        <v>534</v>
      </c>
      <c r="AF330" t="str">
        <f>VLOOKUP(V330,Poulefase!$BD$76:$BE$87,2,FALSE)</f>
        <v>-</v>
      </c>
      <c r="AG330" t="str">
        <f>VLOOKUP(W330,Poulefase!$BD$76:$BE$87,2,FALSE)</f>
        <v>-</v>
      </c>
      <c r="AH330" t="str">
        <f>VLOOKUP(X330,Poulefase!$BD$76:$BE$87,2,FALSE)</f>
        <v>-</v>
      </c>
      <c r="AI330" t="str">
        <f>VLOOKUP(Y330,Poulefase!$BD$76:$BE$87,2,FALSE)</f>
        <v>-</v>
      </c>
      <c r="AJ330" t="str">
        <f>VLOOKUP(Z330,Poulefase!$BD$76:$BE$87,2,FALSE)</f>
        <v>-</v>
      </c>
      <c r="AK330" t="str">
        <f>VLOOKUP(AA330,Poulefase!$BD$76:$BE$87,2,FALSE)</f>
        <v>-</v>
      </c>
      <c r="AL330" t="str">
        <f>VLOOKUP(AB330,Poulefase!$BD$76:$BE$87,2,FALSE)</f>
        <v>-</v>
      </c>
      <c r="AM330" t="str">
        <f>VLOOKUP(AC330,Poulefase!$BD$76:$BE$87,2,FALSE)</f>
        <v>-</v>
      </c>
    </row>
    <row r="331" spans="7:39" ht="16.2" thickBot="1">
      <c r="G331" s="81">
        <v>326</v>
      </c>
      <c r="H331" s="76" t="s">
        <v>9</v>
      </c>
      <c r="I331" s="76" t="s">
        <v>10</v>
      </c>
      <c r="J331" s="75"/>
      <c r="K331" s="76" t="s">
        <v>12</v>
      </c>
      <c r="L331" s="75"/>
      <c r="M331" s="76" t="s">
        <v>14</v>
      </c>
      <c r="N331" s="76" t="s">
        <v>136</v>
      </c>
      <c r="O331" s="75"/>
      <c r="P331" s="76" t="s">
        <v>138</v>
      </c>
      <c r="Q331" s="75"/>
      <c r="R331" s="76" t="s">
        <v>140</v>
      </c>
      <c r="S331" s="76" t="s">
        <v>141</v>
      </c>
      <c r="U331" t="s">
        <v>535</v>
      </c>
      <c r="V331" s="75" t="s">
        <v>138</v>
      </c>
      <c r="W331" s="75" t="s">
        <v>136</v>
      </c>
      <c r="X331" s="75" t="s">
        <v>10</v>
      </c>
      <c r="Y331" s="75" t="s">
        <v>12</v>
      </c>
      <c r="Z331" s="75" t="s">
        <v>9</v>
      </c>
      <c r="AA331" s="75" t="s">
        <v>14</v>
      </c>
      <c r="AB331" s="75" t="s">
        <v>141</v>
      </c>
      <c r="AC331" s="82" t="s">
        <v>140</v>
      </c>
      <c r="AE331" t="s">
        <v>535</v>
      </c>
      <c r="AF331" t="str">
        <f>VLOOKUP(V331,Poulefase!$BD$76:$BE$87,2,FALSE)</f>
        <v>-</v>
      </c>
      <c r="AG331" t="str">
        <f>VLOOKUP(W331,Poulefase!$BD$76:$BE$87,2,FALSE)</f>
        <v>-</v>
      </c>
      <c r="AH331" t="str">
        <f>VLOOKUP(X331,Poulefase!$BD$76:$BE$87,2,FALSE)</f>
        <v>-</v>
      </c>
      <c r="AI331" t="str">
        <f>VLOOKUP(Y331,Poulefase!$BD$76:$BE$87,2,FALSE)</f>
        <v>-</v>
      </c>
      <c r="AJ331" t="str">
        <f>VLOOKUP(Z331,Poulefase!$BD$76:$BE$87,2,FALSE)</f>
        <v>-</v>
      </c>
      <c r="AK331" t="str">
        <f>VLOOKUP(AA331,Poulefase!$BD$76:$BE$87,2,FALSE)</f>
        <v>-</v>
      </c>
      <c r="AL331" t="str">
        <f>VLOOKUP(AB331,Poulefase!$BD$76:$BE$87,2,FALSE)</f>
        <v>-</v>
      </c>
      <c r="AM331" t="str">
        <f>VLOOKUP(AC331,Poulefase!$BD$76:$BE$87,2,FALSE)</f>
        <v>-</v>
      </c>
    </row>
    <row r="332" spans="7:39" ht="16.2" thickBot="1">
      <c r="G332" s="81">
        <v>327</v>
      </c>
      <c r="H332" s="76" t="s">
        <v>9</v>
      </c>
      <c r="I332" s="76" t="s">
        <v>10</v>
      </c>
      <c r="J332" s="75"/>
      <c r="K332" s="76" t="s">
        <v>12</v>
      </c>
      <c r="L332" s="75"/>
      <c r="M332" s="76" t="s">
        <v>14</v>
      </c>
      <c r="N332" s="76" t="s">
        <v>136</v>
      </c>
      <c r="O332" s="75"/>
      <c r="P332" s="76" t="s">
        <v>138</v>
      </c>
      <c r="Q332" s="76" t="s">
        <v>139</v>
      </c>
      <c r="R332" s="75"/>
      <c r="S332" s="76" t="s">
        <v>141</v>
      </c>
      <c r="U332" t="s">
        <v>536</v>
      </c>
      <c r="V332" s="75" t="s">
        <v>14</v>
      </c>
      <c r="W332" s="75" t="s">
        <v>139</v>
      </c>
      <c r="X332" s="75" t="s">
        <v>10</v>
      </c>
      <c r="Y332" s="75" t="s">
        <v>12</v>
      </c>
      <c r="Z332" s="75" t="s">
        <v>9</v>
      </c>
      <c r="AA332" s="75" t="s">
        <v>136</v>
      </c>
      <c r="AB332" s="75" t="s">
        <v>141</v>
      </c>
      <c r="AC332" s="82" t="s">
        <v>138</v>
      </c>
      <c r="AE332" t="s">
        <v>536</v>
      </c>
      <c r="AF332" t="str">
        <f>VLOOKUP(V332,Poulefase!$BD$76:$BE$87,2,FALSE)</f>
        <v>-</v>
      </c>
      <c r="AG332" t="str">
        <f>VLOOKUP(W332,Poulefase!$BD$76:$BE$87,2,FALSE)</f>
        <v>-</v>
      </c>
      <c r="AH332" t="str">
        <f>VLOOKUP(X332,Poulefase!$BD$76:$BE$87,2,FALSE)</f>
        <v>-</v>
      </c>
      <c r="AI332" t="str">
        <f>VLOOKUP(Y332,Poulefase!$BD$76:$BE$87,2,FALSE)</f>
        <v>-</v>
      </c>
      <c r="AJ332" t="str">
        <f>VLOOKUP(Z332,Poulefase!$BD$76:$BE$87,2,FALSE)</f>
        <v>-</v>
      </c>
      <c r="AK332" t="str">
        <f>VLOOKUP(AA332,Poulefase!$BD$76:$BE$87,2,FALSE)</f>
        <v>-</v>
      </c>
      <c r="AL332" t="str">
        <f>VLOOKUP(AB332,Poulefase!$BD$76:$BE$87,2,FALSE)</f>
        <v>-</v>
      </c>
      <c r="AM332" t="str">
        <f>VLOOKUP(AC332,Poulefase!$BD$76:$BE$87,2,FALSE)</f>
        <v>-</v>
      </c>
    </row>
    <row r="333" spans="7:39" ht="16.2" thickBot="1">
      <c r="G333" s="81">
        <v>328</v>
      </c>
      <c r="H333" s="76" t="s">
        <v>9</v>
      </c>
      <c r="I333" s="76" t="s">
        <v>10</v>
      </c>
      <c r="J333" s="75"/>
      <c r="K333" s="76" t="s">
        <v>12</v>
      </c>
      <c r="L333" s="75"/>
      <c r="M333" s="76" t="s">
        <v>14</v>
      </c>
      <c r="N333" s="76" t="s">
        <v>136</v>
      </c>
      <c r="O333" s="75"/>
      <c r="P333" s="76" t="s">
        <v>138</v>
      </c>
      <c r="Q333" s="76" t="s">
        <v>139</v>
      </c>
      <c r="R333" s="76" t="s">
        <v>140</v>
      </c>
      <c r="S333" s="75"/>
      <c r="U333" t="s">
        <v>537</v>
      </c>
      <c r="V333" s="75" t="s">
        <v>14</v>
      </c>
      <c r="W333" s="75" t="s">
        <v>139</v>
      </c>
      <c r="X333" s="75" t="s">
        <v>10</v>
      </c>
      <c r="Y333" s="75" t="s">
        <v>12</v>
      </c>
      <c r="Z333" s="75" t="s">
        <v>9</v>
      </c>
      <c r="AA333" s="75" t="s">
        <v>136</v>
      </c>
      <c r="AB333" s="75" t="s">
        <v>138</v>
      </c>
      <c r="AC333" s="82" t="s">
        <v>140</v>
      </c>
      <c r="AE333" t="s">
        <v>537</v>
      </c>
      <c r="AF333" t="str">
        <f>VLOOKUP(V333,Poulefase!$BD$76:$BE$87,2,FALSE)</f>
        <v>-</v>
      </c>
      <c r="AG333" t="str">
        <f>VLOOKUP(W333,Poulefase!$BD$76:$BE$87,2,FALSE)</f>
        <v>-</v>
      </c>
      <c r="AH333" t="str">
        <f>VLOOKUP(X333,Poulefase!$BD$76:$BE$87,2,FALSE)</f>
        <v>-</v>
      </c>
      <c r="AI333" t="str">
        <f>VLOOKUP(Y333,Poulefase!$BD$76:$BE$87,2,FALSE)</f>
        <v>-</v>
      </c>
      <c r="AJ333" t="str">
        <f>VLOOKUP(Z333,Poulefase!$BD$76:$BE$87,2,FALSE)</f>
        <v>-</v>
      </c>
      <c r="AK333" t="str">
        <f>VLOOKUP(AA333,Poulefase!$BD$76:$BE$87,2,FALSE)</f>
        <v>-</v>
      </c>
      <c r="AL333" t="str">
        <f>VLOOKUP(AB333,Poulefase!$BD$76:$BE$87,2,FALSE)</f>
        <v>-</v>
      </c>
      <c r="AM333" t="str">
        <f>VLOOKUP(AC333,Poulefase!$BD$76:$BE$87,2,FALSE)</f>
        <v>-</v>
      </c>
    </row>
    <row r="334" spans="7:39" ht="16.2" thickBot="1">
      <c r="G334" s="81">
        <v>329</v>
      </c>
      <c r="H334" s="76" t="s">
        <v>9</v>
      </c>
      <c r="I334" s="76" t="s">
        <v>10</v>
      </c>
      <c r="J334" s="75"/>
      <c r="K334" s="76" t="s">
        <v>12</v>
      </c>
      <c r="L334" s="75"/>
      <c r="M334" s="76" t="s">
        <v>14</v>
      </c>
      <c r="N334" s="76" t="s">
        <v>136</v>
      </c>
      <c r="O334" s="76" t="s">
        <v>137</v>
      </c>
      <c r="P334" s="75"/>
      <c r="Q334" s="75"/>
      <c r="R334" s="76" t="s">
        <v>140</v>
      </c>
      <c r="S334" s="76" t="s">
        <v>141</v>
      </c>
      <c r="U334" t="s">
        <v>538</v>
      </c>
      <c r="V334" s="75" t="s">
        <v>137</v>
      </c>
      <c r="W334" s="75" t="s">
        <v>136</v>
      </c>
      <c r="X334" s="75" t="s">
        <v>10</v>
      </c>
      <c r="Y334" s="75" t="s">
        <v>12</v>
      </c>
      <c r="Z334" s="75" t="s">
        <v>9</v>
      </c>
      <c r="AA334" s="75" t="s">
        <v>14</v>
      </c>
      <c r="AB334" s="75" t="s">
        <v>141</v>
      </c>
      <c r="AC334" s="82" t="s">
        <v>140</v>
      </c>
      <c r="AE334" t="s">
        <v>538</v>
      </c>
      <c r="AF334" t="str">
        <f>VLOOKUP(V334,Poulefase!$BD$76:$BE$87,2,FALSE)</f>
        <v>-</v>
      </c>
      <c r="AG334" t="str">
        <f>VLOOKUP(W334,Poulefase!$BD$76:$BE$87,2,FALSE)</f>
        <v>-</v>
      </c>
      <c r="AH334" t="str">
        <f>VLOOKUP(X334,Poulefase!$BD$76:$BE$87,2,FALSE)</f>
        <v>-</v>
      </c>
      <c r="AI334" t="str">
        <f>VLOOKUP(Y334,Poulefase!$BD$76:$BE$87,2,FALSE)</f>
        <v>-</v>
      </c>
      <c r="AJ334" t="str">
        <f>VLOOKUP(Z334,Poulefase!$BD$76:$BE$87,2,FALSE)</f>
        <v>-</v>
      </c>
      <c r="AK334" t="str">
        <f>VLOOKUP(AA334,Poulefase!$BD$76:$BE$87,2,FALSE)</f>
        <v>-</v>
      </c>
      <c r="AL334" t="str">
        <f>VLOOKUP(AB334,Poulefase!$BD$76:$BE$87,2,FALSE)</f>
        <v>-</v>
      </c>
      <c r="AM334" t="str">
        <f>VLOOKUP(AC334,Poulefase!$BD$76:$BE$87,2,FALSE)</f>
        <v>-</v>
      </c>
    </row>
    <row r="335" spans="7:39" ht="16.2" thickBot="1">
      <c r="G335" s="81">
        <v>330</v>
      </c>
      <c r="H335" s="76" t="s">
        <v>9</v>
      </c>
      <c r="I335" s="76" t="s">
        <v>10</v>
      </c>
      <c r="J335" s="75"/>
      <c r="K335" s="76" t="s">
        <v>12</v>
      </c>
      <c r="L335" s="75"/>
      <c r="M335" s="76" t="s">
        <v>14</v>
      </c>
      <c r="N335" s="76" t="s">
        <v>136</v>
      </c>
      <c r="O335" s="76" t="s">
        <v>137</v>
      </c>
      <c r="P335" s="75"/>
      <c r="Q335" s="76" t="s">
        <v>139</v>
      </c>
      <c r="R335" s="75"/>
      <c r="S335" s="76" t="s">
        <v>141</v>
      </c>
      <c r="U335" t="s">
        <v>539</v>
      </c>
      <c r="V335" s="75" t="s">
        <v>137</v>
      </c>
      <c r="W335" s="75" t="s">
        <v>136</v>
      </c>
      <c r="X335" s="75" t="s">
        <v>10</v>
      </c>
      <c r="Y335" s="75" t="s">
        <v>12</v>
      </c>
      <c r="Z335" s="75" t="s">
        <v>9</v>
      </c>
      <c r="AA335" s="75" t="s">
        <v>14</v>
      </c>
      <c r="AB335" s="75" t="s">
        <v>141</v>
      </c>
      <c r="AC335" s="82" t="s">
        <v>139</v>
      </c>
      <c r="AE335" t="s">
        <v>539</v>
      </c>
      <c r="AF335" t="str">
        <f>VLOOKUP(V335,Poulefase!$BD$76:$BE$87,2,FALSE)</f>
        <v>-</v>
      </c>
      <c r="AG335" t="str">
        <f>VLOOKUP(W335,Poulefase!$BD$76:$BE$87,2,FALSE)</f>
        <v>-</v>
      </c>
      <c r="AH335" t="str">
        <f>VLOOKUP(X335,Poulefase!$BD$76:$BE$87,2,FALSE)</f>
        <v>-</v>
      </c>
      <c r="AI335" t="str">
        <f>VLOOKUP(Y335,Poulefase!$BD$76:$BE$87,2,FALSE)</f>
        <v>-</v>
      </c>
      <c r="AJ335" t="str">
        <f>VLOOKUP(Z335,Poulefase!$BD$76:$BE$87,2,FALSE)</f>
        <v>-</v>
      </c>
      <c r="AK335" t="str">
        <f>VLOOKUP(AA335,Poulefase!$BD$76:$BE$87,2,FALSE)</f>
        <v>-</v>
      </c>
      <c r="AL335" t="str">
        <f>VLOOKUP(AB335,Poulefase!$BD$76:$BE$87,2,FALSE)</f>
        <v>-</v>
      </c>
      <c r="AM335" t="str">
        <f>VLOOKUP(AC335,Poulefase!$BD$76:$BE$87,2,FALSE)</f>
        <v>-</v>
      </c>
    </row>
    <row r="336" spans="7:39" ht="16.2" thickBot="1">
      <c r="G336" s="81">
        <v>331</v>
      </c>
      <c r="H336" s="76" t="s">
        <v>9</v>
      </c>
      <c r="I336" s="76" t="s">
        <v>10</v>
      </c>
      <c r="J336" s="75"/>
      <c r="K336" s="76" t="s">
        <v>12</v>
      </c>
      <c r="L336" s="75"/>
      <c r="M336" s="76" t="s">
        <v>14</v>
      </c>
      <c r="N336" s="76" t="s">
        <v>136</v>
      </c>
      <c r="O336" s="76" t="s">
        <v>137</v>
      </c>
      <c r="P336" s="75"/>
      <c r="Q336" s="76" t="s">
        <v>139</v>
      </c>
      <c r="R336" s="76" t="s">
        <v>140</v>
      </c>
      <c r="S336" s="75"/>
      <c r="U336" t="s">
        <v>540</v>
      </c>
      <c r="V336" s="75" t="s">
        <v>137</v>
      </c>
      <c r="W336" s="75" t="s">
        <v>136</v>
      </c>
      <c r="X336" s="75" t="s">
        <v>10</v>
      </c>
      <c r="Y336" s="75" t="s">
        <v>12</v>
      </c>
      <c r="Z336" s="75" t="s">
        <v>9</v>
      </c>
      <c r="AA336" s="75" t="s">
        <v>14</v>
      </c>
      <c r="AB336" s="75" t="s">
        <v>139</v>
      </c>
      <c r="AC336" s="82" t="s">
        <v>140</v>
      </c>
      <c r="AE336" t="s">
        <v>540</v>
      </c>
      <c r="AF336" t="str">
        <f>VLOOKUP(V336,Poulefase!$BD$76:$BE$87,2,FALSE)</f>
        <v>-</v>
      </c>
      <c r="AG336" t="str">
        <f>VLOOKUP(W336,Poulefase!$BD$76:$BE$87,2,FALSE)</f>
        <v>-</v>
      </c>
      <c r="AH336" t="str">
        <f>VLOOKUP(X336,Poulefase!$BD$76:$BE$87,2,FALSE)</f>
        <v>-</v>
      </c>
      <c r="AI336" t="str">
        <f>VLOOKUP(Y336,Poulefase!$BD$76:$BE$87,2,FALSE)</f>
        <v>-</v>
      </c>
      <c r="AJ336" t="str">
        <f>VLOOKUP(Z336,Poulefase!$BD$76:$BE$87,2,FALSE)</f>
        <v>-</v>
      </c>
      <c r="AK336" t="str">
        <f>VLOOKUP(AA336,Poulefase!$BD$76:$BE$87,2,FALSE)</f>
        <v>-</v>
      </c>
      <c r="AL336" t="str">
        <f>VLOOKUP(AB336,Poulefase!$BD$76:$BE$87,2,FALSE)</f>
        <v>-</v>
      </c>
      <c r="AM336" t="str">
        <f>VLOOKUP(AC336,Poulefase!$BD$76:$BE$87,2,FALSE)</f>
        <v>-</v>
      </c>
    </row>
    <row r="337" spans="7:39" ht="16.2" thickBot="1">
      <c r="G337" s="81">
        <v>332</v>
      </c>
      <c r="H337" s="76" t="s">
        <v>9</v>
      </c>
      <c r="I337" s="76" t="s">
        <v>10</v>
      </c>
      <c r="J337" s="75"/>
      <c r="K337" s="76" t="s">
        <v>12</v>
      </c>
      <c r="L337" s="75"/>
      <c r="M337" s="76" t="s">
        <v>14</v>
      </c>
      <c r="N337" s="76" t="s">
        <v>136</v>
      </c>
      <c r="O337" s="76" t="s">
        <v>137</v>
      </c>
      <c r="P337" s="76" t="s">
        <v>138</v>
      </c>
      <c r="Q337" s="75"/>
      <c r="R337" s="75"/>
      <c r="S337" s="76" t="s">
        <v>141</v>
      </c>
      <c r="U337" t="s">
        <v>541</v>
      </c>
      <c r="V337" s="75" t="s">
        <v>137</v>
      </c>
      <c r="W337" s="75" t="s">
        <v>136</v>
      </c>
      <c r="X337" s="75" t="s">
        <v>10</v>
      </c>
      <c r="Y337" s="75" t="s">
        <v>12</v>
      </c>
      <c r="Z337" s="75" t="s">
        <v>9</v>
      </c>
      <c r="AA337" s="75" t="s">
        <v>14</v>
      </c>
      <c r="AB337" s="75" t="s">
        <v>141</v>
      </c>
      <c r="AC337" s="82" t="s">
        <v>138</v>
      </c>
      <c r="AE337" t="s">
        <v>541</v>
      </c>
      <c r="AF337" t="str">
        <f>VLOOKUP(V337,Poulefase!$BD$76:$BE$87,2,FALSE)</f>
        <v>-</v>
      </c>
      <c r="AG337" t="str">
        <f>VLOOKUP(W337,Poulefase!$BD$76:$BE$87,2,FALSE)</f>
        <v>-</v>
      </c>
      <c r="AH337" t="str">
        <f>VLOOKUP(X337,Poulefase!$BD$76:$BE$87,2,FALSE)</f>
        <v>-</v>
      </c>
      <c r="AI337" t="str">
        <f>VLOOKUP(Y337,Poulefase!$BD$76:$BE$87,2,FALSE)</f>
        <v>-</v>
      </c>
      <c r="AJ337" t="str">
        <f>VLOOKUP(Z337,Poulefase!$BD$76:$BE$87,2,FALSE)</f>
        <v>-</v>
      </c>
      <c r="AK337" t="str">
        <f>VLOOKUP(AA337,Poulefase!$BD$76:$BE$87,2,FALSE)</f>
        <v>-</v>
      </c>
      <c r="AL337" t="str">
        <f>VLOOKUP(AB337,Poulefase!$BD$76:$BE$87,2,FALSE)</f>
        <v>-</v>
      </c>
      <c r="AM337" t="str">
        <f>VLOOKUP(AC337,Poulefase!$BD$76:$BE$87,2,FALSE)</f>
        <v>-</v>
      </c>
    </row>
    <row r="338" spans="7:39" ht="16.2" thickBot="1">
      <c r="G338" s="81">
        <v>333</v>
      </c>
      <c r="H338" s="76" t="s">
        <v>9</v>
      </c>
      <c r="I338" s="76" t="s">
        <v>10</v>
      </c>
      <c r="J338" s="75"/>
      <c r="K338" s="76" t="s">
        <v>12</v>
      </c>
      <c r="L338" s="75"/>
      <c r="M338" s="76" t="s">
        <v>14</v>
      </c>
      <c r="N338" s="76" t="s">
        <v>136</v>
      </c>
      <c r="O338" s="76" t="s">
        <v>137</v>
      </c>
      <c r="P338" s="76" t="s">
        <v>138</v>
      </c>
      <c r="Q338" s="75"/>
      <c r="R338" s="76" t="s">
        <v>140</v>
      </c>
      <c r="S338" s="75"/>
      <c r="U338" t="s">
        <v>542</v>
      </c>
      <c r="V338" s="75" t="s">
        <v>137</v>
      </c>
      <c r="W338" s="75" t="s">
        <v>136</v>
      </c>
      <c r="X338" s="75" t="s">
        <v>10</v>
      </c>
      <c r="Y338" s="75" t="s">
        <v>12</v>
      </c>
      <c r="Z338" s="75" t="s">
        <v>9</v>
      </c>
      <c r="AA338" s="75" t="s">
        <v>14</v>
      </c>
      <c r="AB338" s="75" t="s">
        <v>138</v>
      </c>
      <c r="AC338" s="82" t="s">
        <v>140</v>
      </c>
      <c r="AE338" t="s">
        <v>542</v>
      </c>
      <c r="AF338" t="str">
        <f>VLOOKUP(V338,Poulefase!$BD$76:$BE$87,2,FALSE)</f>
        <v>-</v>
      </c>
      <c r="AG338" t="str">
        <f>VLOOKUP(W338,Poulefase!$BD$76:$BE$87,2,FALSE)</f>
        <v>-</v>
      </c>
      <c r="AH338" t="str">
        <f>VLOOKUP(X338,Poulefase!$BD$76:$BE$87,2,FALSE)</f>
        <v>-</v>
      </c>
      <c r="AI338" t="str">
        <f>VLOOKUP(Y338,Poulefase!$BD$76:$BE$87,2,FALSE)</f>
        <v>-</v>
      </c>
      <c r="AJ338" t="str">
        <f>VLOOKUP(Z338,Poulefase!$BD$76:$BE$87,2,FALSE)</f>
        <v>-</v>
      </c>
      <c r="AK338" t="str">
        <f>VLOOKUP(AA338,Poulefase!$BD$76:$BE$87,2,FALSE)</f>
        <v>-</v>
      </c>
      <c r="AL338" t="str">
        <f>VLOOKUP(AB338,Poulefase!$BD$76:$BE$87,2,FALSE)</f>
        <v>-</v>
      </c>
      <c r="AM338" t="str">
        <f>VLOOKUP(AC338,Poulefase!$BD$76:$BE$87,2,FALSE)</f>
        <v>-</v>
      </c>
    </row>
    <row r="339" spans="7:39" ht="16.2" thickBot="1">
      <c r="G339" s="81">
        <v>334</v>
      </c>
      <c r="H339" s="76" t="s">
        <v>9</v>
      </c>
      <c r="I339" s="76" t="s">
        <v>10</v>
      </c>
      <c r="J339" s="75"/>
      <c r="K339" s="76" t="s">
        <v>12</v>
      </c>
      <c r="L339" s="75"/>
      <c r="M339" s="76" t="s">
        <v>14</v>
      </c>
      <c r="N339" s="76" t="s">
        <v>136</v>
      </c>
      <c r="O339" s="76" t="s">
        <v>137</v>
      </c>
      <c r="P339" s="76" t="s">
        <v>138</v>
      </c>
      <c r="Q339" s="76" t="s">
        <v>139</v>
      </c>
      <c r="R339" s="75"/>
      <c r="S339" s="75"/>
      <c r="U339" t="s">
        <v>543</v>
      </c>
      <c r="V339" s="75" t="s">
        <v>137</v>
      </c>
      <c r="W339" s="75" t="s">
        <v>136</v>
      </c>
      <c r="X339" s="75" t="s">
        <v>10</v>
      </c>
      <c r="Y339" s="75" t="s">
        <v>12</v>
      </c>
      <c r="Z339" s="75" t="s">
        <v>9</v>
      </c>
      <c r="AA339" s="75" t="s">
        <v>14</v>
      </c>
      <c r="AB339" s="75" t="s">
        <v>138</v>
      </c>
      <c r="AC339" s="82" t="s">
        <v>139</v>
      </c>
      <c r="AE339" t="s">
        <v>543</v>
      </c>
      <c r="AF339" t="str">
        <f>VLOOKUP(V339,Poulefase!$BD$76:$BE$87,2,FALSE)</f>
        <v>-</v>
      </c>
      <c r="AG339" t="str">
        <f>VLOOKUP(W339,Poulefase!$BD$76:$BE$87,2,FALSE)</f>
        <v>-</v>
      </c>
      <c r="AH339" t="str">
        <f>VLOOKUP(X339,Poulefase!$BD$76:$BE$87,2,FALSE)</f>
        <v>-</v>
      </c>
      <c r="AI339" t="str">
        <f>VLOOKUP(Y339,Poulefase!$BD$76:$BE$87,2,FALSE)</f>
        <v>-</v>
      </c>
      <c r="AJ339" t="str">
        <f>VLOOKUP(Z339,Poulefase!$BD$76:$BE$87,2,FALSE)</f>
        <v>-</v>
      </c>
      <c r="AK339" t="str">
        <f>VLOOKUP(AA339,Poulefase!$BD$76:$BE$87,2,FALSE)</f>
        <v>-</v>
      </c>
      <c r="AL339" t="str">
        <f>VLOOKUP(AB339,Poulefase!$BD$76:$BE$87,2,FALSE)</f>
        <v>-</v>
      </c>
      <c r="AM339" t="str">
        <f>VLOOKUP(AC339,Poulefase!$BD$76:$BE$87,2,FALSE)</f>
        <v>-</v>
      </c>
    </row>
    <row r="340" spans="7:39" ht="16.2" thickBot="1">
      <c r="G340" s="81">
        <v>335</v>
      </c>
      <c r="H340" s="76" t="s">
        <v>9</v>
      </c>
      <c r="I340" s="76" t="s">
        <v>10</v>
      </c>
      <c r="J340" s="75"/>
      <c r="K340" s="76" t="s">
        <v>12</v>
      </c>
      <c r="L340" s="76" t="s">
        <v>13</v>
      </c>
      <c r="M340" s="75"/>
      <c r="N340" s="75"/>
      <c r="O340" s="75"/>
      <c r="P340" s="76" t="s">
        <v>138</v>
      </c>
      <c r="Q340" s="76" t="s">
        <v>139</v>
      </c>
      <c r="R340" s="76" t="s">
        <v>140</v>
      </c>
      <c r="S340" s="76" t="s">
        <v>141</v>
      </c>
      <c r="U340" t="s">
        <v>544</v>
      </c>
      <c r="V340" s="75" t="s">
        <v>13</v>
      </c>
      <c r="W340" s="75" t="s">
        <v>139</v>
      </c>
      <c r="X340" s="75" t="s">
        <v>10</v>
      </c>
      <c r="Y340" s="75" t="s">
        <v>9</v>
      </c>
      <c r="Z340" s="75" t="s">
        <v>138</v>
      </c>
      <c r="AA340" s="75" t="s">
        <v>12</v>
      </c>
      <c r="AB340" s="75" t="s">
        <v>141</v>
      </c>
      <c r="AC340" s="82" t="s">
        <v>140</v>
      </c>
      <c r="AE340" t="s">
        <v>544</v>
      </c>
      <c r="AF340" t="str">
        <f>VLOOKUP(V340,Poulefase!$BD$76:$BE$87,2,FALSE)</f>
        <v>-</v>
      </c>
      <c r="AG340" t="str">
        <f>VLOOKUP(W340,Poulefase!$BD$76:$BE$87,2,FALSE)</f>
        <v>-</v>
      </c>
      <c r="AH340" t="str">
        <f>VLOOKUP(X340,Poulefase!$BD$76:$BE$87,2,FALSE)</f>
        <v>-</v>
      </c>
      <c r="AI340" t="str">
        <f>VLOOKUP(Y340,Poulefase!$BD$76:$BE$87,2,FALSE)</f>
        <v>-</v>
      </c>
      <c r="AJ340" t="str">
        <f>VLOOKUP(Z340,Poulefase!$BD$76:$BE$87,2,FALSE)</f>
        <v>-</v>
      </c>
      <c r="AK340" t="str">
        <f>VLOOKUP(AA340,Poulefase!$BD$76:$BE$87,2,FALSE)</f>
        <v>-</v>
      </c>
      <c r="AL340" t="str">
        <f>VLOOKUP(AB340,Poulefase!$BD$76:$BE$87,2,FALSE)</f>
        <v>-</v>
      </c>
      <c r="AM340" t="str">
        <f>VLOOKUP(AC340,Poulefase!$BD$76:$BE$87,2,FALSE)</f>
        <v>-</v>
      </c>
    </row>
    <row r="341" spans="7:39" ht="16.2" thickBot="1">
      <c r="G341" s="81">
        <v>336</v>
      </c>
      <c r="H341" s="76" t="s">
        <v>9</v>
      </c>
      <c r="I341" s="76" t="s">
        <v>10</v>
      </c>
      <c r="J341" s="75"/>
      <c r="K341" s="76" t="s">
        <v>12</v>
      </c>
      <c r="L341" s="76" t="s">
        <v>13</v>
      </c>
      <c r="M341" s="75"/>
      <c r="N341" s="75"/>
      <c r="O341" s="76" t="s">
        <v>137</v>
      </c>
      <c r="P341" s="75"/>
      <c r="Q341" s="76" t="s">
        <v>139</v>
      </c>
      <c r="R341" s="76" t="s">
        <v>140</v>
      </c>
      <c r="S341" s="76" t="s">
        <v>141</v>
      </c>
      <c r="U341" t="s">
        <v>545</v>
      </c>
      <c r="V341" s="75" t="s">
        <v>13</v>
      </c>
      <c r="W341" s="75" t="s">
        <v>139</v>
      </c>
      <c r="X341" s="75" t="s">
        <v>10</v>
      </c>
      <c r="Y341" s="75" t="s">
        <v>12</v>
      </c>
      <c r="Z341" s="75" t="s">
        <v>9</v>
      </c>
      <c r="AA341" s="75" t="s">
        <v>137</v>
      </c>
      <c r="AB341" s="75" t="s">
        <v>141</v>
      </c>
      <c r="AC341" s="82" t="s">
        <v>140</v>
      </c>
      <c r="AE341" t="s">
        <v>545</v>
      </c>
      <c r="AF341" t="str">
        <f>VLOOKUP(V341,Poulefase!$BD$76:$BE$87,2,FALSE)</f>
        <v>-</v>
      </c>
      <c r="AG341" t="str">
        <f>VLOOKUP(W341,Poulefase!$BD$76:$BE$87,2,FALSE)</f>
        <v>-</v>
      </c>
      <c r="AH341" t="str">
        <f>VLOOKUP(X341,Poulefase!$BD$76:$BE$87,2,FALSE)</f>
        <v>-</v>
      </c>
      <c r="AI341" t="str">
        <f>VLOOKUP(Y341,Poulefase!$BD$76:$BE$87,2,FALSE)</f>
        <v>-</v>
      </c>
      <c r="AJ341" t="str">
        <f>VLOOKUP(Z341,Poulefase!$BD$76:$BE$87,2,FALSE)</f>
        <v>-</v>
      </c>
      <c r="AK341" t="str">
        <f>VLOOKUP(AA341,Poulefase!$BD$76:$BE$87,2,FALSE)</f>
        <v>-</v>
      </c>
      <c r="AL341" t="str">
        <f>VLOOKUP(AB341,Poulefase!$BD$76:$BE$87,2,FALSE)</f>
        <v>-</v>
      </c>
      <c r="AM341" t="str">
        <f>VLOOKUP(AC341,Poulefase!$BD$76:$BE$87,2,FALSE)</f>
        <v>-</v>
      </c>
    </row>
    <row r="342" spans="7:39" ht="16.2" thickBot="1">
      <c r="G342" s="81">
        <v>337</v>
      </c>
      <c r="H342" s="76" t="s">
        <v>9</v>
      </c>
      <c r="I342" s="76" t="s">
        <v>10</v>
      </c>
      <c r="J342" s="75"/>
      <c r="K342" s="76" t="s">
        <v>12</v>
      </c>
      <c r="L342" s="76" t="s">
        <v>13</v>
      </c>
      <c r="M342" s="75"/>
      <c r="N342" s="75"/>
      <c r="O342" s="76" t="s">
        <v>137</v>
      </c>
      <c r="P342" s="76" t="s">
        <v>138</v>
      </c>
      <c r="Q342" s="75"/>
      <c r="R342" s="76" t="s">
        <v>140</v>
      </c>
      <c r="S342" s="76" t="s">
        <v>141</v>
      </c>
      <c r="U342" t="s">
        <v>546</v>
      </c>
      <c r="V342" s="75" t="s">
        <v>13</v>
      </c>
      <c r="W342" s="75" t="s">
        <v>138</v>
      </c>
      <c r="X342" s="75" t="s">
        <v>10</v>
      </c>
      <c r="Y342" s="75" t="s">
        <v>12</v>
      </c>
      <c r="Z342" s="75" t="s">
        <v>9</v>
      </c>
      <c r="AA342" s="75" t="s">
        <v>137</v>
      </c>
      <c r="AB342" s="75" t="s">
        <v>141</v>
      </c>
      <c r="AC342" s="82" t="s">
        <v>140</v>
      </c>
      <c r="AE342" t="s">
        <v>546</v>
      </c>
      <c r="AF342" t="str">
        <f>VLOOKUP(V342,Poulefase!$BD$76:$BE$87,2,FALSE)</f>
        <v>-</v>
      </c>
      <c r="AG342" t="str">
        <f>VLOOKUP(W342,Poulefase!$BD$76:$BE$87,2,FALSE)</f>
        <v>-</v>
      </c>
      <c r="AH342" t="str">
        <f>VLOOKUP(X342,Poulefase!$BD$76:$BE$87,2,FALSE)</f>
        <v>-</v>
      </c>
      <c r="AI342" t="str">
        <f>VLOOKUP(Y342,Poulefase!$BD$76:$BE$87,2,FALSE)</f>
        <v>-</v>
      </c>
      <c r="AJ342" t="str">
        <f>VLOOKUP(Z342,Poulefase!$BD$76:$BE$87,2,FALSE)</f>
        <v>-</v>
      </c>
      <c r="AK342" t="str">
        <f>VLOOKUP(AA342,Poulefase!$BD$76:$BE$87,2,FALSE)</f>
        <v>-</v>
      </c>
      <c r="AL342" t="str">
        <f>VLOOKUP(AB342,Poulefase!$BD$76:$BE$87,2,FALSE)</f>
        <v>-</v>
      </c>
      <c r="AM342" t="str">
        <f>VLOOKUP(AC342,Poulefase!$BD$76:$BE$87,2,FALSE)</f>
        <v>-</v>
      </c>
    </row>
    <row r="343" spans="7:39" ht="16.2" thickBot="1">
      <c r="G343" s="81">
        <v>338</v>
      </c>
      <c r="H343" s="76" t="s">
        <v>9</v>
      </c>
      <c r="I343" s="76" t="s">
        <v>10</v>
      </c>
      <c r="J343" s="75"/>
      <c r="K343" s="76" t="s">
        <v>12</v>
      </c>
      <c r="L343" s="76" t="s">
        <v>13</v>
      </c>
      <c r="M343" s="75"/>
      <c r="N343" s="75"/>
      <c r="O343" s="76" t="s">
        <v>137</v>
      </c>
      <c r="P343" s="76" t="s">
        <v>138</v>
      </c>
      <c r="Q343" s="76" t="s">
        <v>139</v>
      </c>
      <c r="R343" s="75"/>
      <c r="S343" s="76" t="s">
        <v>141</v>
      </c>
      <c r="U343" t="s">
        <v>547</v>
      </c>
      <c r="V343" s="75" t="s">
        <v>13</v>
      </c>
      <c r="W343" s="75" t="s">
        <v>139</v>
      </c>
      <c r="X343" s="75" t="s">
        <v>10</v>
      </c>
      <c r="Y343" s="75" t="s">
        <v>12</v>
      </c>
      <c r="Z343" s="75" t="s">
        <v>9</v>
      </c>
      <c r="AA343" s="75" t="s">
        <v>137</v>
      </c>
      <c r="AB343" s="75" t="s">
        <v>141</v>
      </c>
      <c r="AC343" s="82" t="s">
        <v>138</v>
      </c>
      <c r="AE343" t="s">
        <v>547</v>
      </c>
      <c r="AF343" t="str">
        <f>VLOOKUP(V343,Poulefase!$BD$76:$BE$87,2,FALSE)</f>
        <v>-</v>
      </c>
      <c r="AG343" t="str">
        <f>VLOOKUP(W343,Poulefase!$BD$76:$BE$87,2,FALSE)</f>
        <v>-</v>
      </c>
      <c r="AH343" t="str">
        <f>VLOOKUP(X343,Poulefase!$BD$76:$BE$87,2,FALSE)</f>
        <v>-</v>
      </c>
      <c r="AI343" t="str">
        <f>VLOOKUP(Y343,Poulefase!$BD$76:$BE$87,2,FALSE)</f>
        <v>-</v>
      </c>
      <c r="AJ343" t="str">
        <f>VLOOKUP(Z343,Poulefase!$BD$76:$BE$87,2,FALSE)</f>
        <v>-</v>
      </c>
      <c r="AK343" t="str">
        <f>VLOOKUP(AA343,Poulefase!$BD$76:$BE$87,2,FALSE)</f>
        <v>-</v>
      </c>
      <c r="AL343" t="str">
        <f>VLOOKUP(AB343,Poulefase!$BD$76:$BE$87,2,FALSE)</f>
        <v>-</v>
      </c>
      <c r="AM343" t="str">
        <f>VLOOKUP(AC343,Poulefase!$BD$76:$BE$87,2,FALSE)</f>
        <v>-</v>
      </c>
    </row>
    <row r="344" spans="7:39" ht="16.2" thickBot="1">
      <c r="G344" s="81">
        <v>339</v>
      </c>
      <c r="H344" s="76" t="s">
        <v>9</v>
      </c>
      <c r="I344" s="76" t="s">
        <v>10</v>
      </c>
      <c r="J344" s="75"/>
      <c r="K344" s="76" t="s">
        <v>12</v>
      </c>
      <c r="L344" s="76" t="s">
        <v>13</v>
      </c>
      <c r="M344" s="75"/>
      <c r="N344" s="75"/>
      <c r="O344" s="76" t="s">
        <v>137</v>
      </c>
      <c r="P344" s="76" t="s">
        <v>138</v>
      </c>
      <c r="Q344" s="76" t="s">
        <v>139</v>
      </c>
      <c r="R344" s="76" t="s">
        <v>140</v>
      </c>
      <c r="S344" s="75"/>
      <c r="U344" t="s">
        <v>548</v>
      </c>
      <c r="V344" s="75" t="s">
        <v>13</v>
      </c>
      <c r="W344" s="75" t="s">
        <v>139</v>
      </c>
      <c r="X344" s="75" t="s">
        <v>10</v>
      </c>
      <c r="Y344" s="75" t="s">
        <v>12</v>
      </c>
      <c r="Z344" s="75" t="s">
        <v>9</v>
      </c>
      <c r="AA344" s="75" t="s">
        <v>137</v>
      </c>
      <c r="AB344" s="75" t="s">
        <v>138</v>
      </c>
      <c r="AC344" s="82" t="s">
        <v>140</v>
      </c>
      <c r="AE344" t="s">
        <v>548</v>
      </c>
      <c r="AF344" t="str">
        <f>VLOOKUP(V344,Poulefase!$BD$76:$BE$87,2,FALSE)</f>
        <v>-</v>
      </c>
      <c r="AG344" t="str">
        <f>VLOOKUP(W344,Poulefase!$BD$76:$BE$87,2,FALSE)</f>
        <v>-</v>
      </c>
      <c r="AH344" t="str">
        <f>VLOOKUP(X344,Poulefase!$BD$76:$BE$87,2,FALSE)</f>
        <v>-</v>
      </c>
      <c r="AI344" t="str">
        <f>VLOOKUP(Y344,Poulefase!$BD$76:$BE$87,2,FALSE)</f>
        <v>-</v>
      </c>
      <c r="AJ344" t="str">
        <f>VLOOKUP(Z344,Poulefase!$BD$76:$BE$87,2,FALSE)</f>
        <v>-</v>
      </c>
      <c r="AK344" t="str">
        <f>VLOOKUP(AA344,Poulefase!$BD$76:$BE$87,2,FALSE)</f>
        <v>-</v>
      </c>
      <c r="AL344" t="str">
        <f>VLOOKUP(AB344,Poulefase!$BD$76:$BE$87,2,FALSE)</f>
        <v>-</v>
      </c>
      <c r="AM344" t="str">
        <f>VLOOKUP(AC344,Poulefase!$BD$76:$BE$87,2,FALSE)</f>
        <v>-</v>
      </c>
    </row>
    <row r="345" spans="7:39" ht="16.2" thickBot="1">
      <c r="G345" s="81">
        <v>340</v>
      </c>
      <c r="H345" s="76" t="s">
        <v>9</v>
      </c>
      <c r="I345" s="76" t="s">
        <v>10</v>
      </c>
      <c r="J345" s="75"/>
      <c r="K345" s="76" t="s">
        <v>12</v>
      </c>
      <c r="L345" s="76" t="s">
        <v>13</v>
      </c>
      <c r="M345" s="75"/>
      <c r="N345" s="76" t="s">
        <v>136</v>
      </c>
      <c r="O345" s="75"/>
      <c r="P345" s="75"/>
      <c r="Q345" s="76" t="s">
        <v>139</v>
      </c>
      <c r="R345" s="76" t="s">
        <v>140</v>
      </c>
      <c r="S345" s="76" t="s">
        <v>141</v>
      </c>
      <c r="U345" t="s">
        <v>549</v>
      </c>
      <c r="V345" s="75" t="s">
        <v>13</v>
      </c>
      <c r="W345" s="75" t="s">
        <v>139</v>
      </c>
      <c r="X345" s="75" t="s">
        <v>10</v>
      </c>
      <c r="Y345" s="75" t="s">
        <v>12</v>
      </c>
      <c r="Z345" s="75" t="s">
        <v>9</v>
      </c>
      <c r="AA345" s="75" t="s">
        <v>136</v>
      </c>
      <c r="AB345" s="75" t="s">
        <v>141</v>
      </c>
      <c r="AC345" s="82" t="s">
        <v>140</v>
      </c>
      <c r="AE345" t="s">
        <v>549</v>
      </c>
      <c r="AF345" t="str">
        <f>VLOOKUP(V345,Poulefase!$BD$76:$BE$87,2,FALSE)</f>
        <v>-</v>
      </c>
      <c r="AG345" t="str">
        <f>VLOOKUP(W345,Poulefase!$BD$76:$BE$87,2,FALSE)</f>
        <v>-</v>
      </c>
      <c r="AH345" t="str">
        <f>VLOOKUP(X345,Poulefase!$BD$76:$BE$87,2,FALSE)</f>
        <v>-</v>
      </c>
      <c r="AI345" t="str">
        <f>VLOOKUP(Y345,Poulefase!$BD$76:$BE$87,2,FALSE)</f>
        <v>-</v>
      </c>
      <c r="AJ345" t="str">
        <f>VLOOKUP(Z345,Poulefase!$BD$76:$BE$87,2,FALSE)</f>
        <v>-</v>
      </c>
      <c r="AK345" t="str">
        <f>VLOOKUP(AA345,Poulefase!$BD$76:$BE$87,2,FALSE)</f>
        <v>-</v>
      </c>
      <c r="AL345" t="str">
        <f>VLOOKUP(AB345,Poulefase!$BD$76:$BE$87,2,FALSE)</f>
        <v>-</v>
      </c>
      <c r="AM345" t="str">
        <f>VLOOKUP(AC345,Poulefase!$BD$76:$BE$87,2,FALSE)</f>
        <v>-</v>
      </c>
    </row>
    <row r="346" spans="7:39" ht="16.2" thickBot="1">
      <c r="G346" s="81">
        <v>341</v>
      </c>
      <c r="H346" s="76" t="s">
        <v>9</v>
      </c>
      <c r="I346" s="76" t="s">
        <v>10</v>
      </c>
      <c r="J346" s="75"/>
      <c r="K346" s="76" t="s">
        <v>12</v>
      </c>
      <c r="L346" s="76" t="s">
        <v>13</v>
      </c>
      <c r="M346" s="75"/>
      <c r="N346" s="76" t="s">
        <v>136</v>
      </c>
      <c r="O346" s="75"/>
      <c r="P346" s="76" t="s">
        <v>138</v>
      </c>
      <c r="Q346" s="75"/>
      <c r="R346" s="76" t="s">
        <v>140</v>
      </c>
      <c r="S346" s="76" t="s">
        <v>141</v>
      </c>
      <c r="U346" t="s">
        <v>550</v>
      </c>
      <c r="V346" s="75" t="s">
        <v>13</v>
      </c>
      <c r="W346" s="75" t="s">
        <v>136</v>
      </c>
      <c r="X346" s="75" t="s">
        <v>10</v>
      </c>
      <c r="Y346" s="75" t="s">
        <v>9</v>
      </c>
      <c r="Z346" s="75" t="s">
        <v>138</v>
      </c>
      <c r="AA346" s="75" t="s">
        <v>12</v>
      </c>
      <c r="AB346" s="75" t="s">
        <v>141</v>
      </c>
      <c r="AC346" s="82" t="s">
        <v>140</v>
      </c>
      <c r="AE346" t="s">
        <v>550</v>
      </c>
      <c r="AF346" t="str">
        <f>VLOOKUP(V346,Poulefase!$BD$76:$BE$87,2,FALSE)</f>
        <v>-</v>
      </c>
      <c r="AG346" t="str">
        <f>VLOOKUP(W346,Poulefase!$BD$76:$BE$87,2,FALSE)</f>
        <v>-</v>
      </c>
      <c r="AH346" t="str">
        <f>VLOOKUP(X346,Poulefase!$BD$76:$BE$87,2,FALSE)</f>
        <v>-</v>
      </c>
      <c r="AI346" t="str">
        <f>VLOOKUP(Y346,Poulefase!$BD$76:$BE$87,2,FALSE)</f>
        <v>-</v>
      </c>
      <c r="AJ346" t="str">
        <f>VLOOKUP(Z346,Poulefase!$BD$76:$BE$87,2,FALSE)</f>
        <v>-</v>
      </c>
      <c r="AK346" t="str">
        <f>VLOOKUP(AA346,Poulefase!$BD$76:$BE$87,2,FALSE)</f>
        <v>-</v>
      </c>
      <c r="AL346" t="str">
        <f>VLOOKUP(AB346,Poulefase!$BD$76:$BE$87,2,FALSE)</f>
        <v>-</v>
      </c>
      <c r="AM346" t="str">
        <f>VLOOKUP(AC346,Poulefase!$BD$76:$BE$87,2,FALSE)</f>
        <v>-</v>
      </c>
    </row>
    <row r="347" spans="7:39" ht="16.2" thickBot="1">
      <c r="G347" s="81">
        <v>342</v>
      </c>
      <c r="H347" s="76" t="s">
        <v>9</v>
      </c>
      <c r="I347" s="76" t="s">
        <v>10</v>
      </c>
      <c r="J347" s="75"/>
      <c r="K347" s="76" t="s">
        <v>12</v>
      </c>
      <c r="L347" s="76" t="s">
        <v>13</v>
      </c>
      <c r="M347" s="75"/>
      <c r="N347" s="76" t="s">
        <v>136</v>
      </c>
      <c r="O347" s="75"/>
      <c r="P347" s="76" t="s">
        <v>138</v>
      </c>
      <c r="Q347" s="76" t="s">
        <v>139</v>
      </c>
      <c r="R347" s="75"/>
      <c r="S347" s="76" t="s">
        <v>141</v>
      </c>
      <c r="U347" t="s">
        <v>551</v>
      </c>
      <c r="V347" s="75" t="s">
        <v>13</v>
      </c>
      <c r="W347" s="75" t="s">
        <v>139</v>
      </c>
      <c r="X347" s="75" t="s">
        <v>10</v>
      </c>
      <c r="Y347" s="75" t="s">
        <v>12</v>
      </c>
      <c r="Z347" s="75" t="s">
        <v>9</v>
      </c>
      <c r="AA347" s="75" t="s">
        <v>136</v>
      </c>
      <c r="AB347" s="75" t="s">
        <v>141</v>
      </c>
      <c r="AC347" s="82" t="s">
        <v>138</v>
      </c>
      <c r="AE347" t="s">
        <v>551</v>
      </c>
      <c r="AF347" t="str">
        <f>VLOOKUP(V347,Poulefase!$BD$76:$BE$87,2,FALSE)</f>
        <v>-</v>
      </c>
      <c r="AG347" t="str">
        <f>VLOOKUP(W347,Poulefase!$BD$76:$BE$87,2,FALSE)</f>
        <v>-</v>
      </c>
      <c r="AH347" t="str">
        <f>VLOOKUP(X347,Poulefase!$BD$76:$BE$87,2,FALSE)</f>
        <v>-</v>
      </c>
      <c r="AI347" t="str">
        <f>VLOOKUP(Y347,Poulefase!$BD$76:$BE$87,2,FALSE)</f>
        <v>-</v>
      </c>
      <c r="AJ347" t="str">
        <f>VLOOKUP(Z347,Poulefase!$BD$76:$BE$87,2,FALSE)</f>
        <v>-</v>
      </c>
      <c r="AK347" t="str">
        <f>VLOOKUP(AA347,Poulefase!$BD$76:$BE$87,2,FALSE)</f>
        <v>-</v>
      </c>
      <c r="AL347" t="str">
        <f>VLOOKUP(AB347,Poulefase!$BD$76:$BE$87,2,FALSE)</f>
        <v>-</v>
      </c>
      <c r="AM347" t="str">
        <f>VLOOKUP(AC347,Poulefase!$BD$76:$BE$87,2,FALSE)</f>
        <v>-</v>
      </c>
    </row>
    <row r="348" spans="7:39" ht="16.2" thickBot="1">
      <c r="G348" s="81">
        <v>343</v>
      </c>
      <c r="H348" s="76" t="s">
        <v>9</v>
      </c>
      <c r="I348" s="76" t="s">
        <v>10</v>
      </c>
      <c r="J348" s="75"/>
      <c r="K348" s="76" t="s">
        <v>12</v>
      </c>
      <c r="L348" s="76" t="s">
        <v>13</v>
      </c>
      <c r="M348" s="75"/>
      <c r="N348" s="76" t="s">
        <v>136</v>
      </c>
      <c r="O348" s="75"/>
      <c r="P348" s="76" t="s">
        <v>138</v>
      </c>
      <c r="Q348" s="76" t="s">
        <v>139</v>
      </c>
      <c r="R348" s="76" t="s">
        <v>140</v>
      </c>
      <c r="S348" s="75"/>
      <c r="U348" t="s">
        <v>552</v>
      </c>
      <c r="V348" s="75" t="s">
        <v>13</v>
      </c>
      <c r="W348" s="75" t="s">
        <v>139</v>
      </c>
      <c r="X348" s="75" t="s">
        <v>10</v>
      </c>
      <c r="Y348" s="75" t="s">
        <v>12</v>
      </c>
      <c r="Z348" s="75" t="s">
        <v>9</v>
      </c>
      <c r="AA348" s="75" t="s">
        <v>136</v>
      </c>
      <c r="AB348" s="75" t="s">
        <v>138</v>
      </c>
      <c r="AC348" s="82" t="s">
        <v>140</v>
      </c>
      <c r="AE348" t="s">
        <v>552</v>
      </c>
      <c r="AF348" t="str">
        <f>VLOOKUP(V348,Poulefase!$BD$76:$BE$87,2,FALSE)</f>
        <v>-</v>
      </c>
      <c r="AG348" t="str">
        <f>VLOOKUP(W348,Poulefase!$BD$76:$BE$87,2,FALSE)</f>
        <v>-</v>
      </c>
      <c r="AH348" t="str">
        <f>VLOOKUP(X348,Poulefase!$BD$76:$BE$87,2,FALSE)</f>
        <v>-</v>
      </c>
      <c r="AI348" t="str">
        <f>VLOOKUP(Y348,Poulefase!$BD$76:$BE$87,2,FALSE)</f>
        <v>-</v>
      </c>
      <c r="AJ348" t="str">
        <f>VLOOKUP(Z348,Poulefase!$BD$76:$BE$87,2,FALSE)</f>
        <v>-</v>
      </c>
      <c r="AK348" t="str">
        <f>VLOOKUP(AA348,Poulefase!$BD$76:$BE$87,2,FALSE)</f>
        <v>-</v>
      </c>
      <c r="AL348" t="str">
        <f>VLOOKUP(AB348,Poulefase!$BD$76:$BE$87,2,FALSE)</f>
        <v>-</v>
      </c>
      <c r="AM348" t="str">
        <f>VLOOKUP(AC348,Poulefase!$BD$76:$BE$87,2,FALSE)</f>
        <v>-</v>
      </c>
    </row>
    <row r="349" spans="7:39" ht="16.2" thickBot="1">
      <c r="G349" s="81">
        <v>344</v>
      </c>
      <c r="H349" s="76" t="s">
        <v>9</v>
      </c>
      <c r="I349" s="76" t="s">
        <v>10</v>
      </c>
      <c r="J349" s="75"/>
      <c r="K349" s="76" t="s">
        <v>12</v>
      </c>
      <c r="L349" s="76" t="s">
        <v>13</v>
      </c>
      <c r="M349" s="75"/>
      <c r="N349" s="76" t="s">
        <v>136</v>
      </c>
      <c r="O349" s="76" t="s">
        <v>137</v>
      </c>
      <c r="P349" s="75"/>
      <c r="Q349" s="75"/>
      <c r="R349" s="76" t="s">
        <v>140</v>
      </c>
      <c r="S349" s="76" t="s">
        <v>141</v>
      </c>
      <c r="U349" t="s">
        <v>553</v>
      </c>
      <c r="V349" s="75" t="s">
        <v>13</v>
      </c>
      <c r="W349" s="75" t="s">
        <v>136</v>
      </c>
      <c r="X349" s="75" t="s">
        <v>10</v>
      </c>
      <c r="Y349" s="75" t="s">
        <v>12</v>
      </c>
      <c r="Z349" s="75" t="s">
        <v>9</v>
      </c>
      <c r="AA349" s="75" t="s">
        <v>137</v>
      </c>
      <c r="AB349" s="75" t="s">
        <v>141</v>
      </c>
      <c r="AC349" s="82" t="s">
        <v>140</v>
      </c>
      <c r="AE349" t="s">
        <v>553</v>
      </c>
      <c r="AF349" t="str">
        <f>VLOOKUP(V349,Poulefase!$BD$76:$BE$87,2,FALSE)</f>
        <v>-</v>
      </c>
      <c r="AG349" t="str">
        <f>VLOOKUP(W349,Poulefase!$BD$76:$BE$87,2,FALSE)</f>
        <v>-</v>
      </c>
      <c r="AH349" t="str">
        <f>VLOOKUP(X349,Poulefase!$BD$76:$BE$87,2,FALSE)</f>
        <v>-</v>
      </c>
      <c r="AI349" t="str">
        <f>VLOOKUP(Y349,Poulefase!$BD$76:$BE$87,2,FALSE)</f>
        <v>-</v>
      </c>
      <c r="AJ349" t="str">
        <f>VLOOKUP(Z349,Poulefase!$BD$76:$BE$87,2,FALSE)</f>
        <v>-</v>
      </c>
      <c r="AK349" t="str">
        <f>VLOOKUP(AA349,Poulefase!$BD$76:$BE$87,2,FALSE)</f>
        <v>-</v>
      </c>
      <c r="AL349" t="str">
        <f>VLOOKUP(AB349,Poulefase!$BD$76:$BE$87,2,FALSE)</f>
        <v>-</v>
      </c>
      <c r="AM349" t="str">
        <f>VLOOKUP(AC349,Poulefase!$BD$76:$BE$87,2,FALSE)</f>
        <v>-</v>
      </c>
    </row>
    <row r="350" spans="7:39" ht="16.2" thickBot="1">
      <c r="G350" s="81">
        <v>345</v>
      </c>
      <c r="H350" s="76" t="s">
        <v>9</v>
      </c>
      <c r="I350" s="76" t="s">
        <v>10</v>
      </c>
      <c r="J350" s="75"/>
      <c r="K350" s="76" t="s">
        <v>12</v>
      </c>
      <c r="L350" s="76" t="s">
        <v>13</v>
      </c>
      <c r="M350" s="75"/>
      <c r="N350" s="76" t="s">
        <v>136</v>
      </c>
      <c r="O350" s="76" t="s">
        <v>137</v>
      </c>
      <c r="P350" s="75"/>
      <c r="Q350" s="76" t="s">
        <v>139</v>
      </c>
      <c r="R350" s="75"/>
      <c r="S350" s="76" t="s">
        <v>141</v>
      </c>
      <c r="U350" t="s">
        <v>554</v>
      </c>
      <c r="V350" s="75" t="s">
        <v>137</v>
      </c>
      <c r="W350" s="75" t="s">
        <v>139</v>
      </c>
      <c r="X350" s="75" t="s">
        <v>10</v>
      </c>
      <c r="Y350" s="75" t="s">
        <v>12</v>
      </c>
      <c r="Z350" s="75" t="s">
        <v>9</v>
      </c>
      <c r="AA350" s="75" t="s">
        <v>136</v>
      </c>
      <c r="AB350" s="75" t="s">
        <v>141</v>
      </c>
      <c r="AC350" s="82" t="s">
        <v>13</v>
      </c>
      <c r="AE350" t="s">
        <v>554</v>
      </c>
      <c r="AF350" t="str">
        <f>VLOOKUP(V350,Poulefase!$BD$76:$BE$87,2,FALSE)</f>
        <v>-</v>
      </c>
      <c r="AG350" t="str">
        <f>VLOOKUP(W350,Poulefase!$BD$76:$BE$87,2,FALSE)</f>
        <v>-</v>
      </c>
      <c r="AH350" t="str">
        <f>VLOOKUP(X350,Poulefase!$BD$76:$BE$87,2,FALSE)</f>
        <v>-</v>
      </c>
      <c r="AI350" t="str">
        <f>VLOOKUP(Y350,Poulefase!$BD$76:$BE$87,2,FALSE)</f>
        <v>-</v>
      </c>
      <c r="AJ350" t="str">
        <f>VLOOKUP(Z350,Poulefase!$BD$76:$BE$87,2,FALSE)</f>
        <v>-</v>
      </c>
      <c r="AK350" t="str">
        <f>VLOOKUP(AA350,Poulefase!$BD$76:$BE$87,2,FALSE)</f>
        <v>-</v>
      </c>
      <c r="AL350" t="str">
        <f>VLOOKUP(AB350,Poulefase!$BD$76:$BE$87,2,FALSE)</f>
        <v>-</v>
      </c>
      <c r="AM350" t="str">
        <f>VLOOKUP(AC350,Poulefase!$BD$76:$BE$87,2,FALSE)</f>
        <v>-</v>
      </c>
    </row>
    <row r="351" spans="7:39" ht="16.2" thickBot="1">
      <c r="G351" s="81">
        <v>346</v>
      </c>
      <c r="H351" s="76" t="s">
        <v>9</v>
      </c>
      <c r="I351" s="76" t="s">
        <v>10</v>
      </c>
      <c r="J351" s="75"/>
      <c r="K351" s="76" t="s">
        <v>12</v>
      </c>
      <c r="L351" s="76" t="s">
        <v>13</v>
      </c>
      <c r="M351" s="75"/>
      <c r="N351" s="76" t="s">
        <v>136</v>
      </c>
      <c r="O351" s="76" t="s">
        <v>137</v>
      </c>
      <c r="P351" s="75"/>
      <c r="Q351" s="76" t="s">
        <v>139</v>
      </c>
      <c r="R351" s="76" t="s">
        <v>140</v>
      </c>
      <c r="S351" s="75"/>
      <c r="U351" t="s">
        <v>555</v>
      </c>
      <c r="V351" s="75" t="s">
        <v>137</v>
      </c>
      <c r="W351" s="75" t="s">
        <v>139</v>
      </c>
      <c r="X351" s="75" t="s">
        <v>10</v>
      </c>
      <c r="Y351" s="75" t="s">
        <v>12</v>
      </c>
      <c r="Z351" s="75" t="s">
        <v>9</v>
      </c>
      <c r="AA351" s="75" t="s">
        <v>136</v>
      </c>
      <c r="AB351" s="75" t="s">
        <v>13</v>
      </c>
      <c r="AC351" s="82" t="s">
        <v>140</v>
      </c>
      <c r="AE351" t="s">
        <v>555</v>
      </c>
      <c r="AF351" t="str">
        <f>VLOOKUP(V351,Poulefase!$BD$76:$BE$87,2,FALSE)</f>
        <v>-</v>
      </c>
      <c r="AG351" t="str">
        <f>VLOOKUP(W351,Poulefase!$BD$76:$BE$87,2,FALSE)</f>
        <v>-</v>
      </c>
      <c r="AH351" t="str">
        <f>VLOOKUP(X351,Poulefase!$BD$76:$BE$87,2,FALSE)</f>
        <v>-</v>
      </c>
      <c r="AI351" t="str">
        <f>VLOOKUP(Y351,Poulefase!$BD$76:$BE$87,2,FALSE)</f>
        <v>-</v>
      </c>
      <c r="AJ351" t="str">
        <f>VLOOKUP(Z351,Poulefase!$BD$76:$BE$87,2,FALSE)</f>
        <v>-</v>
      </c>
      <c r="AK351" t="str">
        <f>VLOOKUP(AA351,Poulefase!$BD$76:$BE$87,2,FALSE)</f>
        <v>-</v>
      </c>
      <c r="AL351" t="str">
        <f>VLOOKUP(AB351,Poulefase!$BD$76:$BE$87,2,FALSE)</f>
        <v>-</v>
      </c>
      <c r="AM351" t="str">
        <f>VLOOKUP(AC351,Poulefase!$BD$76:$BE$87,2,FALSE)</f>
        <v>-</v>
      </c>
    </row>
    <row r="352" spans="7:39" ht="16.2" thickBot="1">
      <c r="G352" s="81">
        <v>347</v>
      </c>
      <c r="H352" s="76" t="s">
        <v>9</v>
      </c>
      <c r="I352" s="76" t="s">
        <v>10</v>
      </c>
      <c r="J352" s="75"/>
      <c r="K352" s="76" t="s">
        <v>12</v>
      </c>
      <c r="L352" s="76" t="s">
        <v>13</v>
      </c>
      <c r="M352" s="75"/>
      <c r="N352" s="76" t="s">
        <v>136</v>
      </c>
      <c r="O352" s="76" t="s">
        <v>137</v>
      </c>
      <c r="P352" s="76" t="s">
        <v>138</v>
      </c>
      <c r="Q352" s="75"/>
      <c r="R352" s="75"/>
      <c r="S352" s="76" t="s">
        <v>141</v>
      </c>
      <c r="U352" t="s">
        <v>556</v>
      </c>
      <c r="V352" s="75" t="s">
        <v>13</v>
      </c>
      <c r="W352" s="75" t="s">
        <v>136</v>
      </c>
      <c r="X352" s="75" t="s">
        <v>10</v>
      </c>
      <c r="Y352" s="75" t="s">
        <v>12</v>
      </c>
      <c r="Z352" s="75" t="s">
        <v>9</v>
      </c>
      <c r="AA352" s="75" t="s">
        <v>137</v>
      </c>
      <c r="AB352" s="75" t="s">
        <v>141</v>
      </c>
      <c r="AC352" s="82" t="s">
        <v>138</v>
      </c>
      <c r="AE352" t="s">
        <v>556</v>
      </c>
      <c r="AF352" t="str">
        <f>VLOOKUP(V352,Poulefase!$BD$76:$BE$87,2,FALSE)</f>
        <v>-</v>
      </c>
      <c r="AG352" t="str">
        <f>VLOOKUP(W352,Poulefase!$BD$76:$BE$87,2,FALSE)</f>
        <v>-</v>
      </c>
      <c r="AH352" t="str">
        <f>VLOOKUP(X352,Poulefase!$BD$76:$BE$87,2,FALSE)</f>
        <v>-</v>
      </c>
      <c r="AI352" t="str">
        <f>VLOOKUP(Y352,Poulefase!$BD$76:$BE$87,2,FALSE)</f>
        <v>-</v>
      </c>
      <c r="AJ352" t="str">
        <f>VLOOKUP(Z352,Poulefase!$BD$76:$BE$87,2,FALSE)</f>
        <v>-</v>
      </c>
      <c r="AK352" t="str">
        <f>VLOOKUP(AA352,Poulefase!$BD$76:$BE$87,2,FALSE)</f>
        <v>-</v>
      </c>
      <c r="AL352" t="str">
        <f>VLOOKUP(AB352,Poulefase!$BD$76:$BE$87,2,FALSE)</f>
        <v>-</v>
      </c>
      <c r="AM352" t="str">
        <f>VLOOKUP(AC352,Poulefase!$BD$76:$BE$87,2,FALSE)</f>
        <v>-</v>
      </c>
    </row>
    <row r="353" spans="7:39" ht="16.2" thickBot="1">
      <c r="G353" s="81">
        <v>348</v>
      </c>
      <c r="H353" s="76" t="s">
        <v>9</v>
      </c>
      <c r="I353" s="76" t="s">
        <v>10</v>
      </c>
      <c r="J353" s="75"/>
      <c r="K353" s="76" t="s">
        <v>12</v>
      </c>
      <c r="L353" s="76" t="s">
        <v>13</v>
      </c>
      <c r="M353" s="75"/>
      <c r="N353" s="76" t="s">
        <v>136</v>
      </c>
      <c r="O353" s="76" t="s">
        <v>137</v>
      </c>
      <c r="P353" s="76" t="s">
        <v>138</v>
      </c>
      <c r="Q353" s="75"/>
      <c r="R353" s="76" t="s">
        <v>140</v>
      </c>
      <c r="S353" s="75"/>
      <c r="U353" t="s">
        <v>557</v>
      </c>
      <c r="V353" s="75" t="s">
        <v>13</v>
      </c>
      <c r="W353" s="75" t="s">
        <v>136</v>
      </c>
      <c r="X353" s="75" t="s">
        <v>10</v>
      </c>
      <c r="Y353" s="75" t="s">
        <v>12</v>
      </c>
      <c r="Z353" s="75" t="s">
        <v>9</v>
      </c>
      <c r="AA353" s="75" t="s">
        <v>137</v>
      </c>
      <c r="AB353" s="75" t="s">
        <v>138</v>
      </c>
      <c r="AC353" s="82" t="s">
        <v>140</v>
      </c>
      <c r="AE353" t="s">
        <v>557</v>
      </c>
      <c r="AF353" t="str">
        <f>VLOOKUP(V353,Poulefase!$BD$76:$BE$87,2,FALSE)</f>
        <v>-</v>
      </c>
      <c r="AG353" t="str">
        <f>VLOOKUP(W353,Poulefase!$BD$76:$BE$87,2,FALSE)</f>
        <v>-</v>
      </c>
      <c r="AH353" t="str">
        <f>VLOOKUP(X353,Poulefase!$BD$76:$BE$87,2,FALSE)</f>
        <v>-</v>
      </c>
      <c r="AI353" t="str">
        <f>VLOOKUP(Y353,Poulefase!$BD$76:$BE$87,2,FALSE)</f>
        <v>-</v>
      </c>
      <c r="AJ353" t="str">
        <f>VLOOKUP(Z353,Poulefase!$BD$76:$BE$87,2,FALSE)</f>
        <v>-</v>
      </c>
      <c r="AK353" t="str">
        <f>VLOOKUP(AA353,Poulefase!$BD$76:$BE$87,2,FALSE)</f>
        <v>-</v>
      </c>
      <c r="AL353" t="str">
        <f>VLOOKUP(AB353,Poulefase!$BD$76:$BE$87,2,FALSE)</f>
        <v>-</v>
      </c>
      <c r="AM353" t="str">
        <f>VLOOKUP(AC353,Poulefase!$BD$76:$BE$87,2,FALSE)</f>
        <v>-</v>
      </c>
    </row>
    <row r="354" spans="7:39" ht="16.2" thickBot="1">
      <c r="G354" s="81">
        <v>349</v>
      </c>
      <c r="H354" s="76" t="s">
        <v>9</v>
      </c>
      <c r="I354" s="76" t="s">
        <v>10</v>
      </c>
      <c r="J354" s="75"/>
      <c r="K354" s="76" t="s">
        <v>12</v>
      </c>
      <c r="L354" s="76" t="s">
        <v>13</v>
      </c>
      <c r="M354" s="75"/>
      <c r="N354" s="76" t="s">
        <v>136</v>
      </c>
      <c r="O354" s="76" t="s">
        <v>137</v>
      </c>
      <c r="P354" s="76" t="s">
        <v>138</v>
      </c>
      <c r="Q354" s="76" t="s">
        <v>139</v>
      </c>
      <c r="R354" s="75"/>
      <c r="S354" s="75"/>
      <c r="U354" t="s">
        <v>558</v>
      </c>
      <c r="V354" s="75" t="s">
        <v>137</v>
      </c>
      <c r="W354" s="75" t="s">
        <v>139</v>
      </c>
      <c r="X354" s="75" t="s">
        <v>10</v>
      </c>
      <c r="Y354" s="75" t="s">
        <v>12</v>
      </c>
      <c r="Z354" s="75" t="s">
        <v>9</v>
      </c>
      <c r="AA354" s="75" t="s">
        <v>136</v>
      </c>
      <c r="AB354" s="75" t="s">
        <v>13</v>
      </c>
      <c r="AC354" s="82" t="s">
        <v>138</v>
      </c>
      <c r="AE354" t="s">
        <v>558</v>
      </c>
      <c r="AF354" t="str">
        <f>VLOOKUP(V354,Poulefase!$BD$76:$BE$87,2,FALSE)</f>
        <v>-</v>
      </c>
      <c r="AG354" t="str">
        <f>VLOOKUP(W354,Poulefase!$BD$76:$BE$87,2,FALSE)</f>
        <v>-</v>
      </c>
      <c r="AH354" t="str">
        <f>VLOOKUP(X354,Poulefase!$BD$76:$BE$87,2,FALSE)</f>
        <v>-</v>
      </c>
      <c r="AI354" t="str">
        <f>VLOOKUP(Y354,Poulefase!$BD$76:$BE$87,2,FALSE)</f>
        <v>-</v>
      </c>
      <c r="AJ354" t="str">
        <f>VLOOKUP(Z354,Poulefase!$BD$76:$BE$87,2,FALSE)</f>
        <v>-</v>
      </c>
      <c r="AK354" t="str">
        <f>VLOOKUP(AA354,Poulefase!$BD$76:$BE$87,2,FALSE)</f>
        <v>-</v>
      </c>
      <c r="AL354" t="str">
        <f>VLOOKUP(AB354,Poulefase!$BD$76:$BE$87,2,FALSE)</f>
        <v>-</v>
      </c>
      <c r="AM354" t="str">
        <f>VLOOKUP(AC354,Poulefase!$BD$76:$BE$87,2,FALSE)</f>
        <v>-</v>
      </c>
    </row>
    <row r="355" spans="7:39" ht="16.2" thickBot="1">
      <c r="G355" s="81">
        <v>350</v>
      </c>
      <c r="H355" s="76" t="s">
        <v>9</v>
      </c>
      <c r="I355" s="76" t="s">
        <v>10</v>
      </c>
      <c r="J355" s="75"/>
      <c r="K355" s="76" t="s">
        <v>12</v>
      </c>
      <c r="L355" s="76" t="s">
        <v>13</v>
      </c>
      <c r="M355" s="76" t="s">
        <v>14</v>
      </c>
      <c r="N355" s="75"/>
      <c r="O355" s="75"/>
      <c r="P355" s="75"/>
      <c r="Q355" s="76" t="s">
        <v>139</v>
      </c>
      <c r="R355" s="76" t="s">
        <v>140</v>
      </c>
      <c r="S355" s="76" t="s">
        <v>141</v>
      </c>
      <c r="U355" t="s">
        <v>559</v>
      </c>
      <c r="V355" s="75" t="s">
        <v>13</v>
      </c>
      <c r="W355" s="75" t="s">
        <v>139</v>
      </c>
      <c r="X355" s="75" t="s">
        <v>10</v>
      </c>
      <c r="Y355" s="75" t="s">
        <v>12</v>
      </c>
      <c r="Z355" s="75" t="s">
        <v>9</v>
      </c>
      <c r="AA355" s="75" t="s">
        <v>14</v>
      </c>
      <c r="AB355" s="75" t="s">
        <v>141</v>
      </c>
      <c r="AC355" s="82" t="s">
        <v>140</v>
      </c>
      <c r="AE355" t="s">
        <v>559</v>
      </c>
      <c r="AF355" t="str">
        <f>VLOOKUP(V355,Poulefase!$BD$76:$BE$87,2,FALSE)</f>
        <v>-</v>
      </c>
      <c r="AG355" t="str">
        <f>VLOOKUP(W355,Poulefase!$BD$76:$BE$87,2,FALSE)</f>
        <v>-</v>
      </c>
      <c r="AH355" t="str">
        <f>VLOOKUP(X355,Poulefase!$BD$76:$BE$87,2,FALSE)</f>
        <v>-</v>
      </c>
      <c r="AI355" t="str">
        <f>VLOOKUP(Y355,Poulefase!$BD$76:$BE$87,2,FALSE)</f>
        <v>-</v>
      </c>
      <c r="AJ355" t="str">
        <f>VLOOKUP(Z355,Poulefase!$BD$76:$BE$87,2,FALSE)</f>
        <v>-</v>
      </c>
      <c r="AK355" t="str">
        <f>VLOOKUP(AA355,Poulefase!$BD$76:$BE$87,2,FALSE)</f>
        <v>-</v>
      </c>
      <c r="AL355" t="str">
        <f>VLOOKUP(AB355,Poulefase!$BD$76:$BE$87,2,FALSE)</f>
        <v>-</v>
      </c>
      <c r="AM355" t="str">
        <f>VLOOKUP(AC355,Poulefase!$BD$76:$BE$87,2,FALSE)</f>
        <v>-</v>
      </c>
    </row>
    <row r="356" spans="7:39" ht="16.2" thickBot="1">
      <c r="G356" s="81">
        <v>351</v>
      </c>
      <c r="H356" s="76" t="s">
        <v>9</v>
      </c>
      <c r="I356" s="76" t="s">
        <v>10</v>
      </c>
      <c r="J356" s="75"/>
      <c r="K356" s="76" t="s">
        <v>12</v>
      </c>
      <c r="L356" s="76" t="s">
        <v>13</v>
      </c>
      <c r="M356" s="76" t="s">
        <v>14</v>
      </c>
      <c r="N356" s="75"/>
      <c r="O356" s="75"/>
      <c r="P356" s="76" t="s">
        <v>138</v>
      </c>
      <c r="Q356" s="75"/>
      <c r="R356" s="76" t="s">
        <v>140</v>
      </c>
      <c r="S356" s="76" t="s">
        <v>141</v>
      </c>
      <c r="U356" t="s">
        <v>560</v>
      </c>
      <c r="V356" s="75" t="s">
        <v>13</v>
      </c>
      <c r="W356" s="75" t="s">
        <v>138</v>
      </c>
      <c r="X356" s="75" t="s">
        <v>10</v>
      </c>
      <c r="Y356" s="75" t="s">
        <v>12</v>
      </c>
      <c r="Z356" s="75" t="s">
        <v>9</v>
      </c>
      <c r="AA356" s="75" t="s">
        <v>14</v>
      </c>
      <c r="AB356" s="75" t="s">
        <v>141</v>
      </c>
      <c r="AC356" s="82" t="s">
        <v>140</v>
      </c>
      <c r="AE356" t="s">
        <v>560</v>
      </c>
      <c r="AF356" t="str">
        <f>VLOOKUP(V356,Poulefase!$BD$76:$BE$87,2,FALSE)</f>
        <v>-</v>
      </c>
      <c r="AG356" t="str">
        <f>VLOOKUP(W356,Poulefase!$BD$76:$BE$87,2,FALSE)</f>
        <v>-</v>
      </c>
      <c r="AH356" t="str">
        <f>VLOOKUP(X356,Poulefase!$BD$76:$BE$87,2,FALSE)</f>
        <v>-</v>
      </c>
      <c r="AI356" t="str">
        <f>VLOOKUP(Y356,Poulefase!$BD$76:$BE$87,2,FALSE)</f>
        <v>-</v>
      </c>
      <c r="AJ356" t="str">
        <f>VLOOKUP(Z356,Poulefase!$BD$76:$BE$87,2,FALSE)</f>
        <v>-</v>
      </c>
      <c r="AK356" t="str">
        <f>VLOOKUP(AA356,Poulefase!$BD$76:$BE$87,2,FALSE)</f>
        <v>-</v>
      </c>
      <c r="AL356" t="str">
        <f>VLOOKUP(AB356,Poulefase!$BD$76:$BE$87,2,FALSE)</f>
        <v>-</v>
      </c>
      <c r="AM356" t="str">
        <f>VLOOKUP(AC356,Poulefase!$BD$76:$BE$87,2,FALSE)</f>
        <v>-</v>
      </c>
    </row>
    <row r="357" spans="7:39" ht="16.2" thickBot="1">
      <c r="G357" s="81">
        <v>352</v>
      </c>
      <c r="H357" s="76" t="s">
        <v>9</v>
      </c>
      <c r="I357" s="76" t="s">
        <v>10</v>
      </c>
      <c r="J357" s="75"/>
      <c r="K357" s="76" t="s">
        <v>12</v>
      </c>
      <c r="L357" s="76" t="s">
        <v>13</v>
      </c>
      <c r="M357" s="76" t="s">
        <v>14</v>
      </c>
      <c r="N357" s="75"/>
      <c r="O357" s="75"/>
      <c r="P357" s="76" t="s">
        <v>138</v>
      </c>
      <c r="Q357" s="76" t="s">
        <v>139</v>
      </c>
      <c r="R357" s="75"/>
      <c r="S357" s="76" t="s">
        <v>141</v>
      </c>
      <c r="U357" t="s">
        <v>561</v>
      </c>
      <c r="V357" s="75" t="s">
        <v>13</v>
      </c>
      <c r="W357" s="75" t="s">
        <v>139</v>
      </c>
      <c r="X357" s="75" t="s">
        <v>10</v>
      </c>
      <c r="Y357" s="75" t="s">
        <v>12</v>
      </c>
      <c r="Z357" s="75" t="s">
        <v>9</v>
      </c>
      <c r="AA357" s="75" t="s">
        <v>14</v>
      </c>
      <c r="AB357" s="75" t="s">
        <v>141</v>
      </c>
      <c r="AC357" s="82" t="s">
        <v>138</v>
      </c>
      <c r="AE357" t="s">
        <v>561</v>
      </c>
      <c r="AF357" t="str">
        <f>VLOOKUP(V357,Poulefase!$BD$76:$BE$87,2,FALSE)</f>
        <v>-</v>
      </c>
      <c r="AG357" t="str">
        <f>VLOOKUP(W357,Poulefase!$BD$76:$BE$87,2,FALSE)</f>
        <v>-</v>
      </c>
      <c r="AH357" t="str">
        <f>VLOOKUP(X357,Poulefase!$BD$76:$BE$87,2,FALSE)</f>
        <v>-</v>
      </c>
      <c r="AI357" t="str">
        <f>VLOOKUP(Y357,Poulefase!$BD$76:$BE$87,2,FALSE)</f>
        <v>-</v>
      </c>
      <c r="AJ357" t="str">
        <f>VLOOKUP(Z357,Poulefase!$BD$76:$BE$87,2,FALSE)</f>
        <v>-</v>
      </c>
      <c r="AK357" t="str">
        <f>VLOOKUP(AA357,Poulefase!$BD$76:$BE$87,2,FALSE)</f>
        <v>-</v>
      </c>
      <c r="AL357" t="str">
        <f>VLOOKUP(AB357,Poulefase!$BD$76:$BE$87,2,FALSE)</f>
        <v>-</v>
      </c>
      <c r="AM357" t="str">
        <f>VLOOKUP(AC357,Poulefase!$BD$76:$BE$87,2,FALSE)</f>
        <v>-</v>
      </c>
    </row>
    <row r="358" spans="7:39" ht="16.2" thickBot="1">
      <c r="G358" s="81">
        <v>353</v>
      </c>
      <c r="H358" s="76" t="s">
        <v>9</v>
      </c>
      <c r="I358" s="76" t="s">
        <v>10</v>
      </c>
      <c r="J358" s="75"/>
      <c r="K358" s="76" t="s">
        <v>12</v>
      </c>
      <c r="L358" s="76" t="s">
        <v>13</v>
      </c>
      <c r="M358" s="76" t="s">
        <v>14</v>
      </c>
      <c r="N358" s="75"/>
      <c r="O358" s="75"/>
      <c r="P358" s="76" t="s">
        <v>138</v>
      </c>
      <c r="Q358" s="76" t="s">
        <v>139</v>
      </c>
      <c r="R358" s="76" t="s">
        <v>140</v>
      </c>
      <c r="S358" s="75"/>
      <c r="U358" t="s">
        <v>562</v>
      </c>
      <c r="V358" s="75" t="s">
        <v>13</v>
      </c>
      <c r="W358" s="75" t="s">
        <v>139</v>
      </c>
      <c r="X358" s="75" t="s">
        <v>10</v>
      </c>
      <c r="Y358" s="75" t="s">
        <v>12</v>
      </c>
      <c r="Z358" s="75" t="s">
        <v>9</v>
      </c>
      <c r="AA358" s="75" t="s">
        <v>14</v>
      </c>
      <c r="AB358" s="75" t="s">
        <v>138</v>
      </c>
      <c r="AC358" s="82" t="s">
        <v>140</v>
      </c>
      <c r="AE358" t="s">
        <v>562</v>
      </c>
      <c r="AF358" t="str">
        <f>VLOOKUP(V358,Poulefase!$BD$76:$BE$87,2,FALSE)</f>
        <v>-</v>
      </c>
      <c r="AG358" t="str">
        <f>VLOOKUP(W358,Poulefase!$BD$76:$BE$87,2,FALSE)</f>
        <v>-</v>
      </c>
      <c r="AH358" t="str">
        <f>VLOOKUP(X358,Poulefase!$BD$76:$BE$87,2,FALSE)</f>
        <v>-</v>
      </c>
      <c r="AI358" t="str">
        <f>VLOOKUP(Y358,Poulefase!$BD$76:$BE$87,2,FALSE)</f>
        <v>-</v>
      </c>
      <c r="AJ358" t="str">
        <f>VLOOKUP(Z358,Poulefase!$BD$76:$BE$87,2,FALSE)</f>
        <v>-</v>
      </c>
      <c r="AK358" t="str">
        <f>VLOOKUP(AA358,Poulefase!$BD$76:$BE$87,2,FALSE)</f>
        <v>-</v>
      </c>
      <c r="AL358" t="str">
        <f>VLOOKUP(AB358,Poulefase!$BD$76:$BE$87,2,FALSE)</f>
        <v>-</v>
      </c>
      <c r="AM358" t="str">
        <f>VLOOKUP(AC358,Poulefase!$BD$76:$BE$87,2,FALSE)</f>
        <v>-</v>
      </c>
    </row>
    <row r="359" spans="7:39" ht="16.2" thickBot="1">
      <c r="G359" s="81">
        <v>354</v>
      </c>
      <c r="H359" s="76" t="s">
        <v>9</v>
      </c>
      <c r="I359" s="76" t="s">
        <v>10</v>
      </c>
      <c r="J359" s="75"/>
      <c r="K359" s="76" t="s">
        <v>12</v>
      </c>
      <c r="L359" s="76" t="s">
        <v>13</v>
      </c>
      <c r="M359" s="76" t="s">
        <v>14</v>
      </c>
      <c r="N359" s="75"/>
      <c r="O359" s="76" t="s">
        <v>137</v>
      </c>
      <c r="P359" s="75"/>
      <c r="Q359" s="75"/>
      <c r="R359" s="76" t="s">
        <v>140</v>
      </c>
      <c r="S359" s="76" t="s">
        <v>141</v>
      </c>
      <c r="U359" t="s">
        <v>563</v>
      </c>
      <c r="V359" s="75" t="s">
        <v>137</v>
      </c>
      <c r="W359" s="75" t="s">
        <v>13</v>
      </c>
      <c r="X359" s="75" t="s">
        <v>10</v>
      </c>
      <c r="Y359" s="75" t="s">
        <v>12</v>
      </c>
      <c r="Z359" s="75" t="s">
        <v>9</v>
      </c>
      <c r="AA359" s="75" t="s">
        <v>14</v>
      </c>
      <c r="AB359" s="75" t="s">
        <v>141</v>
      </c>
      <c r="AC359" s="82" t="s">
        <v>140</v>
      </c>
      <c r="AE359" t="s">
        <v>563</v>
      </c>
      <c r="AF359" t="str">
        <f>VLOOKUP(V359,Poulefase!$BD$76:$BE$87,2,FALSE)</f>
        <v>-</v>
      </c>
      <c r="AG359" t="str">
        <f>VLOOKUP(W359,Poulefase!$BD$76:$BE$87,2,FALSE)</f>
        <v>-</v>
      </c>
      <c r="AH359" t="str">
        <f>VLOOKUP(X359,Poulefase!$BD$76:$BE$87,2,FALSE)</f>
        <v>-</v>
      </c>
      <c r="AI359" t="str">
        <f>VLOOKUP(Y359,Poulefase!$BD$76:$BE$87,2,FALSE)</f>
        <v>-</v>
      </c>
      <c r="AJ359" t="str">
        <f>VLOOKUP(Z359,Poulefase!$BD$76:$BE$87,2,FALSE)</f>
        <v>-</v>
      </c>
      <c r="AK359" t="str">
        <f>VLOOKUP(AA359,Poulefase!$BD$76:$BE$87,2,FALSE)</f>
        <v>-</v>
      </c>
      <c r="AL359" t="str">
        <f>VLOOKUP(AB359,Poulefase!$BD$76:$BE$87,2,FALSE)</f>
        <v>-</v>
      </c>
      <c r="AM359" t="str">
        <f>VLOOKUP(AC359,Poulefase!$BD$76:$BE$87,2,FALSE)</f>
        <v>-</v>
      </c>
    </row>
    <row r="360" spans="7:39" ht="16.2" thickBot="1">
      <c r="G360" s="81">
        <v>355</v>
      </c>
      <c r="H360" s="76" t="s">
        <v>9</v>
      </c>
      <c r="I360" s="76" t="s">
        <v>10</v>
      </c>
      <c r="J360" s="75"/>
      <c r="K360" s="76" t="s">
        <v>12</v>
      </c>
      <c r="L360" s="76" t="s">
        <v>13</v>
      </c>
      <c r="M360" s="76" t="s">
        <v>14</v>
      </c>
      <c r="N360" s="75"/>
      <c r="O360" s="76" t="s">
        <v>137</v>
      </c>
      <c r="P360" s="75"/>
      <c r="Q360" s="76" t="s">
        <v>139</v>
      </c>
      <c r="R360" s="75"/>
      <c r="S360" s="76" t="s">
        <v>141</v>
      </c>
      <c r="U360" t="s">
        <v>564</v>
      </c>
      <c r="V360" s="75" t="s">
        <v>137</v>
      </c>
      <c r="W360" s="75" t="s">
        <v>139</v>
      </c>
      <c r="X360" s="75" t="s">
        <v>10</v>
      </c>
      <c r="Y360" s="75" t="s">
        <v>12</v>
      </c>
      <c r="Z360" s="75" t="s">
        <v>9</v>
      </c>
      <c r="AA360" s="75" t="s">
        <v>14</v>
      </c>
      <c r="AB360" s="75" t="s">
        <v>141</v>
      </c>
      <c r="AC360" s="82" t="s">
        <v>13</v>
      </c>
      <c r="AE360" t="s">
        <v>564</v>
      </c>
      <c r="AF360" t="str">
        <f>VLOOKUP(V360,Poulefase!$BD$76:$BE$87,2,FALSE)</f>
        <v>-</v>
      </c>
      <c r="AG360" t="str">
        <f>VLOOKUP(W360,Poulefase!$BD$76:$BE$87,2,FALSE)</f>
        <v>-</v>
      </c>
      <c r="AH360" t="str">
        <f>VLOOKUP(X360,Poulefase!$BD$76:$BE$87,2,FALSE)</f>
        <v>-</v>
      </c>
      <c r="AI360" t="str">
        <f>VLOOKUP(Y360,Poulefase!$BD$76:$BE$87,2,FALSE)</f>
        <v>-</v>
      </c>
      <c r="AJ360" t="str">
        <f>VLOOKUP(Z360,Poulefase!$BD$76:$BE$87,2,FALSE)</f>
        <v>-</v>
      </c>
      <c r="AK360" t="str">
        <f>VLOOKUP(AA360,Poulefase!$BD$76:$BE$87,2,FALSE)</f>
        <v>-</v>
      </c>
      <c r="AL360" t="str">
        <f>VLOOKUP(AB360,Poulefase!$BD$76:$BE$87,2,FALSE)</f>
        <v>-</v>
      </c>
      <c r="AM360" t="str">
        <f>VLOOKUP(AC360,Poulefase!$BD$76:$BE$87,2,FALSE)</f>
        <v>-</v>
      </c>
    </row>
    <row r="361" spans="7:39" ht="16.2" thickBot="1">
      <c r="G361" s="81">
        <v>356</v>
      </c>
      <c r="H361" s="76" t="s">
        <v>9</v>
      </c>
      <c r="I361" s="76" t="s">
        <v>10</v>
      </c>
      <c r="J361" s="75"/>
      <c r="K361" s="76" t="s">
        <v>12</v>
      </c>
      <c r="L361" s="76" t="s">
        <v>13</v>
      </c>
      <c r="M361" s="76" t="s">
        <v>14</v>
      </c>
      <c r="N361" s="75"/>
      <c r="O361" s="76" t="s">
        <v>137</v>
      </c>
      <c r="P361" s="75"/>
      <c r="Q361" s="76" t="s">
        <v>139</v>
      </c>
      <c r="R361" s="76" t="s">
        <v>140</v>
      </c>
      <c r="S361" s="75"/>
      <c r="U361" t="s">
        <v>565</v>
      </c>
      <c r="V361" s="75" t="s">
        <v>137</v>
      </c>
      <c r="W361" s="75" t="s">
        <v>139</v>
      </c>
      <c r="X361" s="75" t="s">
        <v>10</v>
      </c>
      <c r="Y361" s="75" t="s">
        <v>12</v>
      </c>
      <c r="Z361" s="75" t="s">
        <v>9</v>
      </c>
      <c r="AA361" s="75" t="s">
        <v>14</v>
      </c>
      <c r="AB361" s="75" t="s">
        <v>13</v>
      </c>
      <c r="AC361" s="82" t="s">
        <v>140</v>
      </c>
      <c r="AE361" t="s">
        <v>565</v>
      </c>
      <c r="AF361" t="str">
        <f>VLOOKUP(V361,Poulefase!$BD$76:$BE$87,2,FALSE)</f>
        <v>-</v>
      </c>
      <c r="AG361" t="str">
        <f>VLOOKUP(W361,Poulefase!$BD$76:$BE$87,2,FALSE)</f>
        <v>-</v>
      </c>
      <c r="AH361" t="str">
        <f>VLOOKUP(X361,Poulefase!$BD$76:$BE$87,2,FALSE)</f>
        <v>-</v>
      </c>
      <c r="AI361" t="str">
        <f>VLOOKUP(Y361,Poulefase!$BD$76:$BE$87,2,FALSE)</f>
        <v>-</v>
      </c>
      <c r="AJ361" t="str">
        <f>VLOOKUP(Z361,Poulefase!$BD$76:$BE$87,2,FALSE)</f>
        <v>-</v>
      </c>
      <c r="AK361" t="str">
        <f>VLOOKUP(AA361,Poulefase!$BD$76:$BE$87,2,FALSE)</f>
        <v>-</v>
      </c>
      <c r="AL361" t="str">
        <f>VLOOKUP(AB361,Poulefase!$BD$76:$BE$87,2,FALSE)</f>
        <v>-</v>
      </c>
      <c r="AM361" t="str">
        <f>VLOOKUP(AC361,Poulefase!$BD$76:$BE$87,2,FALSE)</f>
        <v>-</v>
      </c>
    </row>
    <row r="362" spans="7:39" ht="16.2" thickBot="1">
      <c r="G362" s="81">
        <v>357</v>
      </c>
      <c r="H362" s="76" t="s">
        <v>9</v>
      </c>
      <c r="I362" s="76" t="s">
        <v>10</v>
      </c>
      <c r="J362" s="75"/>
      <c r="K362" s="76" t="s">
        <v>12</v>
      </c>
      <c r="L362" s="76" t="s">
        <v>13</v>
      </c>
      <c r="M362" s="76" t="s">
        <v>14</v>
      </c>
      <c r="N362" s="75"/>
      <c r="O362" s="76" t="s">
        <v>137</v>
      </c>
      <c r="P362" s="76" t="s">
        <v>138</v>
      </c>
      <c r="Q362" s="75"/>
      <c r="R362" s="75"/>
      <c r="S362" s="76" t="s">
        <v>141</v>
      </c>
      <c r="U362" t="s">
        <v>566</v>
      </c>
      <c r="V362" s="75" t="s">
        <v>137</v>
      </c>
      <c r="W362" s="75" t="s">
        <v>13</v>
      </c>
      <c r="X362" s="75" t="s">
        <v>10</v>
      </c>
      <c r="Y362" s="75" t="s">
        <v>12</v>
      </c>
      <c r="Z362" s="75" t="s">
        <v>9</v>
      </c>
      <c r="AA362" s="75" t="s">
        <v>14</v>
      </c>
      <c r="AB362" s="75" t="s">
        <v>141</v>
      </c>
      <c r="AC362" s="82" t="s">
        <v>138</v>
      </c>
      <c r="AE362" t="s">
        <v>566</v>
      </c>
      <c r="AF362" t="str">
        <f>VLOOKUP(V362,Poulefase!$BD$76:$BE$87,2,FALSE)</f>
        <v>-</v>
      </c>
      <c r="AG362" t="str">
        <f>VLOOKUP(W362,Poulefase!$BD$76:$BE$87,2,FALSE)</f>
        <v>-</v>
      </c>
      <c r="AH362" t="str">
        <f>VLOOKUP(X362,Poulefase!$BD$76:$BE$87,2,FALSE)</f>
        <v>-</v>
      </c>
      <c r="AI362" t="str">
        <f>VLOOKUP(Y362,Poulefase!$BD$76:$BE$87,2,FALSE)</f>
        <v>-</v>
      </c>
      <c r="AJ362" t="str">
        <f>VLOOKUP(Z362,Poulefase!$BD$76:$BE$87,2,FALSE)</f>
        <v>-</v>
      </c>
      <c r="AK362" t="str">
        <f>VLOOKUP(AA362,Poulefase!$BD$76:$BE$87,2,FALSE)</f>
        <v>-</v>
      </c>
      <c r="AL362" t="str">
        <f>VLOOKUP(AB362,Poulefase!$BD$76:$BE$87,2,FALSE)</f>
        <v>-</v>
      </c>
      <c r="AM362" t="str">
        <f>VLOOKUP(AC362,Poulefase!$BD$76:$BE$87,2,FALSE)</f>
        <v>-</v>
      </c>
    </row>
    <row r="363" spans="7:39" ht="16.2" thickBot="1">
      <c r="G363" s="81">
        <v>358</v>
      </c>
      <c r="H363" s="76" t="s">
        <v>9</v>
      </c>
      <c r="I363" s="76" t="s">
        <v>10</v>
      </c>
      <c r="J363" s="75"/>
      <c r="K363" s="76" t="s">
        <v>12</v>
      </c>
      <c r="L363" s="76" t="s">
        <v>13</v>
      </c>
      <c r="M363" s="76" t="s">
        <v>14</v>
      </c>
      <c r="N363" s="75"/>
      <c r="O363" s="76" t="s">
        <v>137</v>
      </c>
      <c r="P363" s="76" t="s">
        <v>138</v>
      </c>
      <c r="Q363" s="75"/>
      <c r="R363" s="76" t="s">
        <v>140</v>
      </c>
      <c r="S363" s="75"/>
      <c r="U363" t="s">
        <v>567</v>
      </c>
      <c r="V363" s="75" t="s">
        <v>137</v>
      </c>
      <c r="W363" s="75" t="s">
        <v>13</v>
      </c>
      <c r="X363" s="75" t="s">
        <v>10</v>
      </c>
      <c r="Y363" s="75" t="s">
        <v>12</v>
      </c>
      <c r="Z363" s="75" t="s">
        <v>9</v>
      </c>
      <c r="AA363" s="75" t="s">
        <v>14</v>
      </c>
      <c r="AB363" s="75" t="s">
        <v>138</v>
      </c>
      <c r="AC363" s="82" t="s">
        <v>140</v>
      </c>
      <c r="AE363" t="s">
        <v>567</v>
      </c>
      <c r="AF363" t="str">
        <f>VLOOKUP(V363,Poulefase!$BD$76:$BE$87,2,FALSE)</f>
        <v>-</v>
      </c>
      <c r="AG363" t="str">
        <f>VLOOKUP(W363,Poulefase!$BD$76:$BE$87,2,FALSE)</f>
        <v>-</v>
      </c>
      <c r="AH363" t="str">
        <f>VLOOKUP(X363,Poulefase!$BD$76:$BE$87,2,FALSE)</f>
        <v>-</v>
      </c>
      <c r="AI363" t="str">
        <f>VLOOKUP(Y363,Poulefase!$BD$76:$BE$87,2,FALSE)</f>
        <v>-</v>
      </c>
      <c r="AJ363" t="str">
        <f>VLOOKUP(Z363,Poulefase!$BD$76:$BE$87,2,FALSE)</f>
        <v>-</v>
      </c>
      <c r="AK363" t="str">
        <f>VLOOKUP(AA363,Poulefase!$BD$76:$BE$87,2,FALSE)</f>
        <v>-</v>
      </c>
      <c r="AL363" t="str">
        <f>VLOOKUP(AB363,Poulefase!$BD$76:$BE$87,2,FALSE)</f>
        <v>-</v>
      </c>
      <c r="AM363" t="str">
        <f>VLOOKUP(AC363,Poulefase!$BD$76:$BE$87,2,FALSE)</f>
        <v>-</v>
      </c>
    </row>
    <row r="364" spans="7:39" ht="16.2" thickBot="1">
      <c r="G364" s="81">
        <v>359</v>
      </c>
      <c r="H364" s="76" t="s">
        <v>9</v>
      </c>
      <c r="I364" s="76" t="s">
        <v>10</v>
      </c>
      <c r="J364" s="75"/>
      <c r="K364" s="76" t="s">
        <v>12</v>
      </c>
      <c r="L364" s="76" t="s">
        <v>13</v>
      </c>
      <c r="M364" s="76" t="s">
        <v>14</v>
      </c>
      <c r="N364" s="75"/>
      <c r="O364" s="76" t="s">
        <v>137</v>
      </c>
      <c r="P364" s="76" t="s">
        <v>138</v>
      </c>
      <c r="Q364" s="76" t="s">
        <v>139</v>
      </c>
      <c r="R364" s="75"/>
      <c r="S364" s="75"/>
      <c r="U364" t="s">
        <v>568</v>
      </c>
      <c r="V364" s="75" t="s">
        <v>137</v>
      </c>
      <c r="W364" s="75" t="s">
        <v>139</v>
      </c>
      <c r="X364" s="75" t="s">
        <v>10</v>
      </c>
      <c r="Y364" s="75" t="s">
        <v>12</v>
      </c>
      <c r="Z364" s="75" t="s">
        <v>9</v>
      </c>
      <c r="AA364" s="75" t="s">
        <v>14</v>
      </c>
      <c r="AB364" s="75" t="s">
        <v>13</v>
      </c>
      <c r="AC364" s="82" t="s">
        <v>138</v>
      </c>
      <c r="AE364" t="s">
        <v>568</v>
      </c>
      <c r="AF364" t="str">
        <f>VLOOKUP(V364,Poulefase!$BD$76:$BE$87,2,FALSE)</f>
        <v>-</v>
      </c>
      <c r="AG364" t="str">
        <f>VLOOKUP(W364,Poulefase!$BD$76:$BE$87,2,FALSE)</f>
        <v>-</v>
      </c>
      <c r="AH364" t="str">
        <f>VLOOKUP(X364,Poulefase!$BD$76:$BE$87,2,FALSE)</f>
        <v>-</v>
      </c>
      <c r="AI364" t="str">
        <f>VLOOKUP(Y364,Poulefase!$BD$76:$BE$87,2,FALSE)</f>
        <v>-</v>
      </c>
      <c r="AJ364" t="str">
        <f>VLOOKUP(Z364,Poulefase!$BD$76:$BE$87,2,FALSE)</f>
        <v>-</v>
      </c>
      <c r="AK364" t="str">
        <f>VLOOKUP(AA364,Poulefase!$BD$76:$BE$87,2,FALSE)</f>
        <v>-</v>
      </c>
      <c r="AL364" t="str">
        <f>VLOOKUP(AB364,Poulefase!$BD$76:$BE$87,2,FALSE)</f>
        <v>-</v>
      </c>
      <c r="AM364" t="str">
        <f>VLOOKUP(AC364,Poulefase!$BD$76:$BE$87,2,FALSE)</f>
        <v>-</v>
      </c>
    </row>
    <row r="365" spans="7:39" ht="16.2" thickBot="1">
      <c r="G365" s="81">
        <v>360</v>
      </c>
      <c r="H365" s="76" t="s">
        <v>9</v>
      </c>
      <c r="I365" s="76" t="s">
        <v>10</v>
      </c>
      <c r="J365" s="75"/>
      <c r="K365" s="76" t="s">
        <v>12</v>
      </c>
      <c r="L365" s="76" t="s">
        <v>13</v>
      </c>
      <c r="M365" s="76" t="s">
        <v>14</v>
      </c>
      <c r="N365" s="76" t="s">
        <v>136</v>
      </c>
      <c r="O365" s="75"/>
      <c r="P365" s="75"/>
      <c r="Q365" s="75"/>
      <c r="R365" s="76" t="s">
        <v>140</v>
      </c>
      <c r="S365" s="76" t="s">
        <v>141</v>
      </c>
      <c r="U365" t="s">
        <v>569</v>
      </c>
      <c r="V365" s="75" t="s">
        <v>13</v>
      </c>
      <c r="W365" s="75" t="s">
        <v>136</v>
      </c>
      <c r="X365" s="75" t="s">
        <v>10</v>
      </c>
      <c r="Y365" s="75" t="s">
        <v>12</v>
      </c>
      <c r="Z365" s="75" t="s">
        <v>9</v>
      </c>
      <c r="AA365" s="75" t="s">
        <v>14</v>
      </c>
      <c r="AB365" s="75" t="s">
        <v>141</v>
      </c>
      <c r="AC365" s="82" t="s">
        <v>140</v>
      </c>
      <c r="AE365" t="s">
        <v>569</v>
      </c>
      <c r="AF365" t="str">
        <f>VLOOKUP(V365,Poulefase!$BD$76:$BE$87,2,FALSE)</f>
        <v>-</v>
      </c>
      <c r="AG365" t="str">
        <f>VLOOKUP(W365,Poulefase!$BD$76:$BE$87,2,FALSE)</f>
        <v>-</v>
      </c>
      <c r="AH365" t="str">
        <f>VLOOKUP(X365,Poulefase!$BD$76:$BE$87,2,FALSE)</f>
        <v>-</v>
      </c>
      <c r="AI365" t="str">
        <f>VLOOKUP(Y365,Poulefase!$BD$76:$BE$87,2,FALSE)</f>
        <v>-</v>
      </c>
      <c r="AJ365" t="str">
        <f>VLOOKUP(Z365,Poulefase!$BD$76:$BE$87,2,FALSE)</f>
        <v>-</v>
      </c>
      <c r="AK365" t="str">
        <f>VLOOKUP(AA365,Poulefase!$BD$76:$BE$87,2,FALSE)</f>
        <v>-</v>
      </c>
      <c r="AL365" t="str">
        <f>VLOOKUP(AB365,Poulefase!$BD$76:$BE$87,2,FALSE)</f>
        <v>-</v>
      </c>
      <c r="AM365" t="str">
        <f>VLOOKUP(AC365,Poulefase!$BD$76:$BE$87,2,FALSE)</f>
        <v>-</v>
      </c>
    </row>
    <row r="366" spans="7:39" ht="16.2" thickBot="1">
      <c r="G366" s="81">
        <v>361</v>
      </c>
      <c r="H366" s="76" t="s">
        <v>9</v>
      </c>
      <c r="I366" s="76" t="s">
        <v>10</v>
      </c>
      <c r="J366" s="75"/>
      <c r="K366" s="76" t="s">
        <v>12</v>
      </c>
      <c r="L366" s="76" t="s">
        <v>13</v>
      </c>
      <c r="M366" s="76" t="s">
        <v>14</v>
      </c>
      <c r="N366" s="76" t="s">
        <v>136</v>
      </c>
      <c r="O366" s="75"/>
      <c r="P366" s="75"/>
      <c r="Q366" s="76" t="s">
        <v>139</v>
      </c>
      <c r="R366" s="75"/>
      <c r="S366" s="76" t="s">
        <v>141</v>
      </c>
      <c r="U366" t="s">
        <v>570</v>
      </c>
      <c r="V366" s="75" t="s">
        <v>13</v>
      </c>
      <c r="W366" s="75" t="s">
        <v>136</v>
      </c>
      <c r="X366" s="75" t="s">
        <v>10</v>
      </c>
      <c r="Y366" s="75" t="s">
        <v>12</v>
      </c>
      <c r="Z366" s="75" t="s">
        <v>9</v>
      </c>
      <c r="AA366" s="75" t="s">
        <v>14</v>
      </c>
      <c r="AB366" s="75" t="s">
        <v>141</v>
      </c>
      <c r="AC366" s="82" t="s">
        <v>139</v>
      </c>
      <c r="AE366" t="s">
        <v>570</v>
      </c>
      <c r="AF366" t="str">
        <f>VLOOKUP(V366,Poulefase!$BD$76:$BE$87,2,FALSE)</f>
        <v>-</v>
      </c>
      <c r="AG366" t="str">
        <f>VLOOKUP(W366,Poulefase!$BD$76:$BE$87,2,FALSE)</f>
        <v>-</v>
      </c>
      <c r="AH366" t="str">
        <f>VLOOKUP(X366,Poulefase!$BD$76:$BE$87,2,FALSE)</f>
        <v>-</v>
      </c>
      <c r="AI366" t="str">
        <f>VLOOKUP(Y366,Poulefase!$BD$76:$BE$87,2,FALSE)</f>
        <v>-</v>
      </c>
      <c r="AJ366" t="str">
        <f>VLOOKUP(Z366,Poulefase!$BD$76:$BE$87,2,FALSE)</f>
        <v>-</v>
      </c>
      <c r="AK366" t="str">
        <f>VLOOKUP(AA366,Poulefase!$BD$76:$BE$87,2,FALSE)</f>
        <v>-</v>
      </c>
      <c r="AL366" t="str">
        <f>VLOOKUP(AB366,Poulefase!$BD$76:$BE$87,2,FALSE)</f>
        <v>-</v>
      </c>
      <c r="AM366" t="str">
        <f>VLOOKUP(AC366,Poulefase!$BD$76:$BE$87,2,FALSE)</f>
        <v>-</v>
      </c>
    </row>
    <row r="367" spans="7:39" ht="16.2" thickBot="1">
      <c r="G367" s="81">
        <v>362</v>
      </c>
      <c r="H367" s="76" t="s">
        <v>9</v>
      </c>
      <c r="I367" s="76" t="s">
        <v>10</v>
      </c>
      <c r="J367" s="75"/>
      <c r="K367" s="76" t="s">
        <v>12</v>
      </c>
      <c r="L367" s="76" t="s">
        <v>13</v>
      </c>
      <c r="M367" s="76" t="s">
        <v>14</v>
      </c>
      <c r="N367" s="76" t="s">
        <v>136</v>
      </c>
      <c r="O367" s="75"/>
      <c r="P367" s="75"/>
      <c r="Q367" s="76" t="s">
        <v>139</v>
      </c>
      <c r="R367" s="76" t="s">
        <v>140</v>
      </c>
      <c r="S367" s="75"/>
      <c r="U367" t="s">
        <v>571</v>
      </c>
      <c r="V367" s="75" t="s">
        <v>13</v>
      </c>
      <c r="W367" s="75" t="s">
        <v>136</v>
      </c>
      <c r="X367" s="75" t="s">
        <v>10</v>
      </c>
      <c r="Y367" s="75" t="s">
        <v>12</v>
      </c>
      <c r="Z367" s="75" t="s">
        <v>9</v>
      </c>
      <c r="AA367" s="75" t="s">
        <v>14</v>
      </c>
      <c r="AB367" s="75" t="s">
        <v>139</v>
      </c>
      <c r="AC367" s="82" t="s">
        <v>140</v>
      </c>
      <c r="AE367" t="s">
        <v>571</v>
      </c>
      <c r="AF367" t="str">
        <f>VLOOKUP(V367,Poulefase!$BD$76:$BE$87,2,FALSE)</f>
        <v>-</v>
      </c>
      <c r="AG367" t="str">
        <f>VLOOKUP(W367,Poulefase!$BD$76:$BE$87,2,FALSE)</f>
        <v>-</v>
      </c>
      <c r="AH367" t="str">
        <f>VLOOKUP(X367,Poulefase!$BD$76:$BE$87,2,FALSE)</f>
        <v>-</v>
      </c>
      <c r="AI367" t="str">
        <f>VLOOKUP(Y367,Poulefase!$BD$76:$BE$87,2,FALSE)</f>
        <v>-</v>
      </c>
      <c r="AJ367" t="str">
        <f>VLOOKUP(Z367,Poulefase!$BD$76:$BE$87,2,FALSE)</f>
        <v>-</v>
      </c>
      <c r="AK367" t="str">
        <f>VLOOKUP(AA367,Poulefase!$BD$76:$BE$87,2,FALSE)</f>
        <v>-</v>
      </c>
      <c r="AL367" t="str">
        <f>VLOOKUP(AB367,Poulefase!$BD$76:$BE$87,2,FALSE)</f>
        <v>-</v>
      </c>
      <c r="AM367" t="str">
        <f>VLOOKUP(AC367,Poulefase!$BD$76:$BE$87,2,FALSE)</f>
        <v>-</v>
      </c>
    </row>
    <row r="368" spans="7:39" ht="16.2" thickBot="1">
      <c r="G368" s="81">
        <v>363</v>
      </c>
      <c r="H368" s="76" t="s">
        <v>9</v>
      </c>
      <c r="I368" s="76" t="s">
        <v>10</v>
      </c>
      <c r="J368" s="75"/>
      <c r="K368" s="76" t="s">
        <v>12</v>
      </c>
      <c r="L368" s="76" t="s">
        <v>13</v>
      </c>
      <c r="M368" s="76" t="s">
        <v>14</v>
      </c>
      <c r="N368" s="76" t="s">
        <v>136</v>
      </c>
      <c r="O368" s="75"/>
      <c r="P368" s="76" t="s">
        <v>138</v>
      </c>
      <c r="Q368" s="75"/>
      <c r="R368" s="75"/>
      <c r="S368" s="76" t="s">
        <v>141</v>
      </c>
      <c r="U368" t="s">
        <v>572</v>
      </c>
      <c r="V368" s="75" t="s">
        <v>13</v>
      </c>
      <c r="W368" s="75" t="s">
        <v>136</v>
      </c>
      <c r="X368" s="75" t="s">
        <v>10</v>
      </c>
      <c r="Y368" s="75" t="s">
        <v>12</v>
      </c>
      <c r="Z368" s="75" t="s">
        <v>9</v>
      </c>
      <c r="AA368" s="75" t="s">
        <v>14</v>
      </c>
      <c r="AB368" s="75" t="s">
        <v>141</v>
      </c>
      <c r="AC368" s="82" t="s">
        <v>138</v>
      </c>
      <c r="AE368" t="s">
        <v>572</v>
      </c>
      <c r="AF368" t="str">
        <f>VLOOKUP(V368,Poulefase!$BD$76:$BE$87,2,FALSE)</f>
        <v>-</v>
      </c>
      <c r="AG368" t="str">
        <f>VLOOKUP(W368,Poulefase!$BD$76:$BE$87,2,FALSE)</f>
        <v>-</v>
      </c>
      <c r="AH368" t="str">
        <f>VLOOKUP(X368,Poulefase!$BD$76:$BE$87,2,FALSE)</f>
        <v>-</v>
      </c>
      <c r="AI368" t="str">
        <f>VLOOKUP(Y368,Poulefase!$BD$76:$BE$87,2,FALSE)</f>
        <v>-</v>
      </c>
      <c r="AJ368" t="str">
        <f>VLOOKUP(Z368,Poulefase!$BD$76:$BE$87,2,FALSE)</f>
        <v>-</v>
      </c>
      <c r="AK368" t="str">
        <f>VLOOKUP(AA368,Poulefase!$BD$76:$BE$87,2,FALSE)</f>
        <v>-</v>
      </c>
      <c r="AL368" t="str">
        <f>VLOOKUP(AB368,Poulefase!$BD$76:$BE$87,2,FALSE)</f>
        <v>-</v>
      </c>
      <c r="AM368" t="str">
        <f>VLOOKUP(AC368,Poulefase!$BD$76:$BE$87,2,FALSE)</f>
        <v>-</v>
      </c>
    </row>
    <row r="369" spans="7:39" ht="16.2" thickBot="1">
      <c r="G369" s="81">
        <v>364</v>
      </c>
      <c r="H369" s="76" t="s">
        <v>9</v>
      </c>
      <c r="I369" s="76" t="s">
        <v>10</v>
      </c>
      <c r="J369" s="75"/>
      <c r="K369" s="76" t="s">
        <v>12</v>
      </c>
      <c r="L369" s="76" t="s">
        <v>13</v>
      </c>
      <c r="M369" s="76" t="s">
        <v>14</v>
      </c>
      <c r="N369" s="76" t="s">
        <v>136</v>
      </c>
      <c r="O369" s="75"/>
      <c r="P369" s="76" t="s">
        <v>138</v>
      </c>
      <c r="Q369" s="75"/>
      <c r="R369" s="76" t="s">
        <v>140</v>
      </c>
      <c r="S369" s="75"/>
      <c r="U369" t="s">
        <v>573</v>
      </c>
      <c r="V369" s="75" t="s">
        <v>13</v>
      </c>
      <c r="W369" s="75" t="s">
        <v>136</v>
      </c>
      <c r="X369" s="75" t="s">
        <v>10</v>
      </c>
      <c r="Y369" s="75" t="s">
        <v>12</v>
      </c>
      <c r="Z369" s="75" t="s">
        <v>9</v>
      </c>
      <c r="AA369" s="75" t="s">
        <v>14</v>
      </c>
      <c r="AB369" s="75" t="s">
        <v>138</v>
      </c>
      <c r="AC369" s="82" t="s">
        <v>140</v>
      </c>
      <c r="AE369" t="s">
        <v>573</v>
      </c>
      <c r="AF369" t="str">
        <f>VLOOKUP(V369,Poulefase!$BD$76:$BE$87,2,FALSE)</f>
        <v>-</v>
      </c>
      <c r="AG369" t="str">
        <f>VLOOKUP(W369,Poulefase!$BD$76:$BE$87,2,FALSE)</f>
        <v>-</v>
      </c>
      <c r="AH369" t="str">
        <f>VLOOKUP(X369,Poulefase!$BD$76:$BE$87,2,FALSE)</f>
        <v>-</v>
      </c>
      <c r="AI369" t="str">
        <f>VLOOKUP(Y369,Poulefase!$BD$76:$BE$87,2,FALSE)</f>
        <v>-</v>
      </c>
      <c r="AJ369" t="str">
        <f>VLOOKUP(Z369,Poulefase!$BD$76:$BE$87,2,FALSE)</f>
        <v>-</v>
      </c>
      <c r="AK369" t="str">
        <f>VLOOKUP(AA369,Poulefase!$BD$76:$BE$87,2,FALSE)</f>
        <v>-</v>
      </c>
      <c r="AL369" t="str">
        <f>VLOOKUP(AB369,Poulefase!$BD$76:$BE$87,2,FALSE)</f>
        <v>-</v>
      </c>
      <c r="AM369" t="str">
        <f>VLOOKUP(AC369,Poulefase!$BD$76:$BE$87,2,FALSE)</f>
        <v>-</v>
      </c>
    </row>
    <row r="370" spans="7:39" ht="16.2" thickBot="1">
      <c r="G370" s="81">
        <v>365</v>
      </c>
      <c r="H370" s="76" t="s">
        <v>9</v>
      </c>
      <c r="I370" s="76" t="s">
        <v>10</v>
      </c>
      <c r="J370" s="75"/>
      <c r="K370" s="76" t="s">
        <v>12</v>
      </c>
      <c r="L370" s="76" t="s">
        <v>13</v>
      </c>
      <c r="M370" s="76" t="s">
        <v>14</v>
      </c>
      <c r="N370" s="76" t="s">
        <v>136</v>
      </c>
      <c r="O370" s="75"/>
      <c r="P370" s="76" t="s">
        <v>138</v>
      </c>
      <c r="Q370" s="76" t="s">
        <v>139</v>
      </c>
      <c r="R370" s="75"/>
      <c r="S370" s="75"/>
      <c r="U370" t="s">
        <v>574</v>
      </c>
      <c r="V370" s="75" t="s">
        <v>13</v>
      </c>
      <c r="W370" s="75" t="s">
        <v>136</v>
      </c>
      <c r="X370" s="75" t="s">
        <v>10</v>
      </c>
      <c r="Y370" s="75" t="s">
        <v>12</v>
      </c>
      <c r="Z370" s="75" t="s">
        <v>9</v>
      </c>
      <c r="AA370" s="75" t="s">
        <v>14</v>
      </c>
      <c r="AB370" s="75" t="s">
        <v>138</v>
      </c>
      <c r="AC370" s="82" t="s">
        <v>139</v>
      </c>
      <c r="AE370" t="s">
        <v>574</v>
      </c>
      <c r="AF370" t="str">
        <f>VLOOKUP(V370,Poulefase!$BD$76:$BE$87,2,FALSE)</f>
        <v>-</v>
      </c>
      <c r="AG370" t="str">
        <f>VLOOKUP(W370,Poulefase!$BD$76:$BE$87,2,FALSE)</f>
        <v>-</v>
      </c>
      <c r="AH370" t="str">
        <f>VLOOKUP(X370,Poulefase!$BD$76:$BE$87,2,FALSE)</f>
        <v>-</v>
      </c>
      <c r="AI370" t="str">
        <f>VLOOKUP(Y370,Poulefase!$BD$76:$BE$87,2,FALSE)</f>
        <v>-</v>
      </c>
      <c r="AJ370" t="str">
        <f>VLOOKUP(Z370,Poulefase!$BD$76:$BE$87,2,FALSE)</f>
        <v>-</v>
      </c>
      <c r="AK370" t="str">
        <f>VLOOKUP(AA370,Poulefase!$BD$76:$BE$87,2,FALSE)</f>
        <v>-</v>
      </c>
      <c r="AL370" t="str">
        <f>VLOOKUP(AB370,Poulefase!$BD$76:$BE$87,2,FALSE)</f>
        <v>-</v>
      </c>
      <c r="AM370" t="str">
        <f>VLOOKUP(AC370,Poulefase!$BD$76:$BE$87,2,FALSE)</f>
        <v>-</v>
      </c>
    </row>
    <row r="371" spans="7:39" ht="16.2" thickBot="1">
      <c r="G371" s="81">
        <v>366</v>
      </c>
      <c r="H371" s="76" t="s">
        <v>9</v>
      </c>
      <c r="I371" s="76" t="s">
        <v>10</v>
      </c>
      <c r="J371" s="75"/>
      <c r="K371" s="76" t="s">
        <v>12</v>
      </c>
      <c r="L371" s="76" t="s">
        <v>13</v>
      </c>
      <c r="M371" s="76" t="s">
        <v>14</v>
      </c>
      <c r="N371" s="76" t="s">
        <v>136</v>
      </c>
      <c r="O371" s="76" t="s">
        <v>137</v>
      </c>
      <c r="P371" s="75"/>
      <c r="Q371" s="75"/>
      <c r="R371" s="75"/>
      <c r="S371" s="76" t="s">
        <v>141</v>
      </c>
      <c r="U371" t="s">
        <v>575</v>
      </c>
      <c r="V371" s="75" t="s">
        <v>137</v>
      </c>
      <c r="W371" s="75" t="s">
        <v>136</v>
      </c>
      <c r="X371" s="75" t="s">
        <v>10</v>
      </c>
      <c r="Y371" s="75" t="s">
        <v>12</v>
      </c>
      <c r="Z371" s="75" t="s">
        <v>9</v>
      </c>
      <c r="AA371" s="75" t="s">
        <v>14</v>
      </c>
      <c r="AB371" s="75" t="s">
        <v>141</v>
      </c>
      <c r="AC371" s="82" t="s">
        <v>13</v>
      </c>
      <c r="AE371" t="s">
        <v>575</v>
      </c>
      <c r="AF371" t="str">
        <f>VLOOKUP(V371,Poulefase!$BD$76:$BE$87,2,FALSE)</f>
        <v>-</v>
      </c>
      <c r="AG371" t="str">
        <f>VLOOKUP(W371,Poulefase!$BD$76:$BE$87,2,FALSE)</f>
        <v>-</v>
      </c>
      <c r="AH371" t="str">
        <f>VLOOKUP(X371,Poulefase!$BD$76:$BE$87,2,FALSE)</f>
        <v>-</v>
      </c>
      <c r="AI371" t="str">
        <f>VLOOKUP(Y371,Poulefase!$BD$76:$BE$87,2,FALSE)</f>
        <v>-</v>
      </c>
      <c r="AJ371" t="str">
        <f>VLOOKUP(Z371,Poulefase!$BD$76:$BE$87,2,FALSE)</f>
        <v>-</v>
      </c>
      <c r="AK371" t="str">
        <f>VLOOKUP(AA371,Poulefase!$BD$76:$BE$87,2,FALSE)</f>
        <v>-</v>
      </c>
      <c r="AL371" t="str">
        <f>VLOOKUP(AB371,Poulefase!$BD$76:$BE$87,2,FALSE)</f>
        <v>-</v>
      </c>
      <c r="AM371" t="str">
        <f>VLOOKUP(AC371,Poulefase!$BD$76:$BE$87,2,FALSE)</f>
        <v>-</v>
      </c>
    </row>
    <row r="372" spans="7:39" ht="16.2" thickBot="1">
      <c r="G372" s="81">
        <v>367</v>
      </c>
      <c r="H372" s="76" t="s">
        <v>9</v>
      </c>
      <c r="I372" s="76" t="s">
        <v>10</v>
      </c>
      <c r="J372" s="75"/>
      <c r="K372" s="76" t="s">
        <v>12</v>
      </c>
      <c r="L372" s="76" t="s">
        <v>13</v>
      </c>
      <c r="M372" s="76" t="s">
        <v>14</v>
      </c>
      <c r="N372" s="76" t="s">
        <v>136</v>
      </c>
      <c r="O372" s="76" t="s">
        <v>137</v>
      </c>
      <c r="P372" s="75"/>
      <c r="Q372" s="75"/>
      <c r="R372" s="76" t="s">
        <v>140</v>
      </c>
      <c r="S372" s="75"/>
      <c r="U372" t="s">
        <v>576</v>
      </c>
      <c r="V372" s="75" t="s">
        <v>137</v>
      </c>
      <c r="W372" s="75" t="s">
        <v>136</v>
      </c>
      <c r="X372" s="75" t="s">
        <v>10</v>
      </c>
      <c r="Y372" s="75" t="s">
        <v>12</v>
      </c>
      <c r="Z372" s="75" t="s">
        <v>9</v>
      </c>
      <c r="AA372" s="75" t="s">
        <v>14</v>
      </c>
      <c r="AB372" s="75" t="s">
        <v>13</v>
      </c>
      <c r="AC372" s="82" t="s">
        <v>140</v>
      </c>
      <c r="AE372" t="s">
        <v>576</v>
      </c>
      <c r="AF372" t="str">
        <f>VLOOKUP(V372,Poulefase!$BD$76:$BE$87,2,FALSE)</f>
        <v>-</v>
      </c>
      <c r="AG372" t="str">
        <f>VLOOKUP(W372,Poulefase!$BD$76:$BE$87,2,FALSE)</f>
        <v>-</v>
      </c>
      <c r="AH372" t="str">
        <f>VLOOKUP(X372,Poulefase!$BD$76:$BE$87,2,FALSE)</f>
        <v>-</v>
      </c>
      <c r="AI372" t="str">
        <f>VLOOKUP(Y372,Poulefase!$BD$76:$BE$87,2,FALSE)</f>
        <v>-</v>
      </c>
      <c r="AJ372" t="str">
        <f>VLOOKUP(Z372,Poulefase!$BD$76:$BE$87,2,FALSE)</f>
        <v>-</v>
      </c>
      <c r="AK372" t="str">
        <f>VLOOKUP(AA372,Poulefase!$BD$76:$BE$87,2,FALSE)</f>
        <v>-</v>
      </c>
      <c r="AL372" t="str">
        <f>VLOOKUP(AB372,Poulefase!$BD$76:$BE$87,2,FALSE)</f>
        <v>-</v>
      </c>
      <c r="AM372" t="str">
        <f>VLOOKUP(AC372,Poulefase!$BD$76:$BE$87,2,FALSE)</f>
        <v>-</v>
      </c>
    </row>
    <row r="373" spans="7:39" ht="16.2" thickBot="1">
      <c r="G373" s="81">
        <v>368</v>
      </c>
      <c r="H373" s="76" t="s">
        <v>9</v>
      </c>
      <c r="I373" s="76" t="s">
        <v>10</v>
      </c>
      <c r="J373" s="75"/>
      <c r="K373" s="76" t="s">
        <v>12</v>
      </c>
      <c r="L373" s="76" t="s">
        <v>13</v>
      </c>
      <c r="M373" s="76" t="s">
        <v>14</v>
      </c>
      <c r="N373" s="76" t="s">
        <v>136</v>
      </c>
      <c r="O373" s="76" t="s">
        <v>137</v>
      </c>
      <c r="P373" s="75"/>
      <c r="Q373" s="76" t="s">
        <v>139</v>
      </c>
      <c r="R373" s="75"/>
      <c r="S373" s="75"/>
      <c r="U373" t="s">
        <v>577</v>
      </c>
      <c r="V373" s="75" t="s">
        <v>137</v>
      </c>
      <c r="W373" s="75" t="s">
        <v>136</v>
      </c>
      <c r="X373" s="75" t="s">
        <v>10</v>
      </c>
      <c r="Y373" s="75" t="s">
        <v>12</v>
      </c>
      <c r="Z373" s="75" t="s">
        <v>9</v>
      </c>
      <c r="AA373" s="75" t="s">
        <v>14</v>
      </c>
      <c r="AB373" s="75" t="s">
        <v>13</v>
      </c>
      <c r="AC373" s="82" t="s">
        <v>139</v>
      </c>
      <c r="AE373" t="s">
        <v>577</v>
      </c>
      <c r="AF373" t="str">
        <f>VLOOKUP(V373,Poulefase!$BD$76:$BE$87,2,FALSE)</f>
        <v>-</v>
      </c>
      <c r="AG373" t="str">
        <f>VLOOKUP(W373,Poulefase!$BD$76:$BE$87,2,FALSE)</f>
        <v>-</v>
      </c>
      <c r="AH373" t="str">
        <f>VLOOKUP(X373,Poulefase!$BD$76:$BE$87,2,FALSE)</f>
        <v>-</v>
      </c>
      <c r="AI373" t="str">
        <f>VLOOKUP(Y373,Poulefase!$BD$76:$BE$87,2,FALSE)</f>
        <v>-</v>
      </c>
      <c r="AJ373" t="str">
        <f>VLOOKUP(Z373,Poulefase!$BD$76:$BE$87,2,FALSE)</f>
        <v>-</v>
      </c>
      <c r="AK373" t="str">
        <f>VLOOKUP(AA373,Poulefase!$BD$76:$BE$87,2,FALSE)</f>
        <v>-</v>
      </c>
      <c r="AL373" t="str">
        <f>VLOOKUP(AB373,Poulefase!$BD$76:$BE$87,2,FALSE)</f>
        <v>-</v>
      </c>
      <c r="AM373" t="str">
        <f>VLOOKUP(AC373,Poulefase!$BD$76:$BE$87,2,FALSE)</f>
        <v>-</v>
      </c>
    </row>
    <row r="374" spans="7:39" ht="16.2" thickBot="1">
      <c r="G374" s="81">
        <v>369</v>
      </c>
      <c r="H374" s="76" t="s">
        <v>9</v>
      </c>
      <c r="I374" s="76" t="s">
        <v>10</v>
      </c>
      <c r="J374" s="75"/>
      <c r="K374" s="76" t="s">
        <v>12</v>
      </c>
      <c r="L374" s="76" t="s">
        <v>13</v>
      </c>
      <c r="M374" s="76" t="s">
        <v>14</v>
      </c>
      <c r="N374" s="76" t="s">
        <v>136</v>
      </c>
      <c r="O374" s="76" t="s">
        <v>137</v>
      </c>
      <c r="P374" s="76" t="s">
        <v>138</v>
      </c>
      <c r="Q374" s="75"/>
      <c r="R374" s="75"/>
      <c r="S374" s="75"/>
      <c r="U374" t="s">
        <v>578</v>
      </c>
      <c r="V374" s="75" t="s">
        <v>137</v>
      </c>
      <c r="W374" s="75" t="s">
        <v>136</v>
      </c>
      <c r="X374" s="75" t="s">
        <v>10</v>
      </c>
      <c r="Y374" s="75" t="s">
        <v>12</v>
      </c>
      <c r="Z374" s="75" t="s">
        <v>9</v>
      </c>
      <c r="AA374" s="75" t="s">
        <v>14</v>
      </c>
      <c r="AB374" s="75" t="s">
        <v>13</v>
      </c>
      <c r="AC374" s="82" t="s">
        <v>138</v>
      </c>
      <c r="AE374" t="s">
        <v>578</v>
      </c>
      <c r="AF374" t="str">
        <f>VLOOKUP(V374,Poulefase!$BD$76:$BE$87,2,FALSE)</f>
        <v>-</v>
      </c>
      <c r="AG374" t="str">
        <f>VLOOKUP(W374,Poulefase!$BD$76:$BE$87,2,FALSE)</f>
        <v>-</v>
      </c>
      <c r="AH374" t="str">
        <f>VLOOKUP(X374,Poulefase!$BD$76:$BE$87,2,FALSE)</f>
        <v>-</v>
      </c>
      <c r="AI374" t="str">
        <f>VLOOKUP(Y374,Poulefase!$BD$76:$BE$87,2,FALSE)</f>
        <v>-</v>
      </c>
      <c r="AJ374" t="str">
        <f>VLOOKUP(Z374,Poulefase!$BD$76:$BE$87,2,FALSE)</f>
        <v>-</v>
      </c>
      <c r="AK374" t="str">
        <f>VLOOKUP(AA374,Poulefase!$BD$76:$BE$87,2,FALSE)</f>
        <v>-</v>
      </c>
      <c r="AL374" t="str">
        <f>VLOOKUP(AB374,Poulefase!$BD$76:$BE$87,2,FALSE)</f>
        <v>-</v>
      </c>
      <c r="AM374" t="str">
        <f>VLOOKUP(AC374,Poulefase!$BD$76:$BE$87,2,FALSE)</f>
        <v>-</v>
      </c>
    </row>
    <row r="375" spans="7:39" ht="16.2" thickBot="1">
      <c r="G375" s="81">
        <v>370</v>
      </c>
      <c r="H375" s="76" t="s">
        <v>9</v>
      </c>
      <c r="I375" s="76" t="s">
        <v>10</v>
      </c>
      <c r="J375" s="76" t="s">
        <v>11</v>
      </c>
      <c r="K375" s="75"/>
      <c r="L375" s="75"/>
      <c r="M375" s="75"/>
      <c r="N375" s="75"/>
      <c r="O375" s="76" t="s">
        <v>137</v>
      </c>
      <c r="P375" s="76" t="s">
        <v>138</v>
      </c>
      <c r="Q375" s="76" t="s">
        <v>139</v>
      </c>
      <c r="R375" s="76" t="s">
        <v>140</v>
      </c>
      <c r="S375" s="76" t="s">
        <v>141</v>
      </c>
      <c r="U375" t="s">
        <v>579</v>
      </c>
      <c r="V375" s="75" t="s">
        <v>138</v>
      </c>
      <c r="W375" s="75" t="s">
        <v>139</v>
      </c>
      <c r="X375" s="75" t="s">
        <v>10</v>
      </c>
      <c r="Y375" s="75" t="s">
        <v>11</v>
      </c>
      <c r="Z375" s="75" t="s">
        <v>9</v>
      </c>
      <c r="AA375" s="75" t="s">
        <v>137</v>
      </c>
      <c r="AB375" s="75" t="s">
        <v>141</v>
      </c>
      <c r="AC375" s="82" t="s">
        <v>140</v>
      </c>
      <c r="AE375" t="s">
        <v>579</v>
      </c>
      <c r="AF375" t="str">
        <f>VLOOKUP(V375,Poulefase!$BD$76:$BE$87,2,FALSE)</f>
        <v>-</v>
      </c>
      <c r="AG375" t="str">
        <f>VLOOKUP(W375,Poulefase!$BD$76:$BE$87,2,FALSE)</f>
        <v>-</v>
      </c>
      <c r="AH375" t="str">
        <f>VLOOKUP(X375,Poulefase!$BD$76:$BE$87,2,FALSE)</f>
        <v>-</v>
      </c>
      <c r="AI375" t="str">
        <f>VLOOKUP(Y375,Poulefase!$BD$76:$BE$87,2,FALSE)</f>
        <v>-</v>
      </c>
      <c r="AJ375" t="str">
        <f>VLOOKUP(Z375,Poulefase!$BD$76:$BE$87,2,FALSE)</f>
        <v>-</v>
      </c>
      <c r="AK375" t="str">
        <f>VLOOKUP(AA375,Poulefase!$BD$76:$BE$87,2,FALSE)</f>
        <v>-</v>
      </c>
      <c r="AL375" t="str">
        <f>VLOOKUP(AB375,Poulefase!$BD$76:$BE$87,2,FALSE)</f>
        <v>-</v>
      </c>
      <c r="AM375" t="str">
        <f>VLOOKUP(AC375,Poulefase!$BD$76:$BE$87,2,FALSE)</f>
        <v>-</v>
      </c>
    </row>
    <row r="376" spans="7:39" ht="16.2" thickBot="1">
      <c r="G376" s="81">
        <v>371</v>
      </c>
      <c r="H376" s="76" t="s">
        <v>9</v>
      </c>
      <c r="I376" s="76" t="s">
        <v>10</v>
      </c>
      <c r="J376" s="76" t="s">
        <v>11</v>
      </c>
      <c r="K376" s="75"/>
      <c r="L376" s="75"/>
      <c r="M376" s="75"/>
      <c r="N376" s="76" t="s">
        <v>136</v>
      </c>
      <c r="O376" s="75"/>
      <c r="P376" s="76" t="s">
        <v>138</v>
      </c>
      <c r="Q376" s="76" t="s">
        <v>139</v>
      </c>
      <c r="R376" s="76" t="s">
        <v>140</v>
      </c>
      <c r="S376" s="76" t="s">
        <v>141</v>
      </c>
      <c r="U376" t="s">
        <v>580</v>
      </c>
      <c r="V376" s="75" t="s">
        <v>138</v>
      </c>
      <c r="W376" s="75" t="s">
        <v>139</v>
      </c>
      <c r="X376" s="75" t="s">
        <v>10</v>
      </c>
      <c r="Y376" s="75" t="s">
        <v>11</v>
      </c>
      <c r="Z376" s="75" t="s">
        <v>9</v>
      </c>
      <c r="AA376" s="75" t="s">
        <v>136</v>
      </c>
      <c r="AB376" s="75" t="s">
        <v>141</v>
      </c>
      <c r="AC376" s="82" t="s">
        <v>140</v>
      </c>
      <c r="AE376" t="s">
        <v>580</v>
      </c>
      <c r="AF376" t="str">
        <f>VLOOKUP(V376,Poulefase!$BD$76:$BE$87,2,FALSE)</f>
        <v>-</v>
      </c>
      <c r="AG376" t="str">
        <f>VLOOKUP(W376,Poulefase!$BD$76:$BE$87,2,FALSE)</f>
        <v>-</v>
      </c>
      <c r="AH376" t="str">
        <f>VLOOKUP(X376,Poulefase!$BD$76:$BE$87,2,FALSE)</f>
        <v>-</v>
      </c>
      <c r="AI376" t="str">
        <f>VLOOKUP(Y376,Poulefase!$BD$76:$BE$87,2,FALSE)</f>
        <v>-</v>
      </c>
      <c r="AJ376" t="str">
        <f>VLOOKUP(Z376,Poulefase!$BD$76:$BE$87,2,FALSE)</f>
        <v>-</v>
      </c>
      <c r="AK376" t="str">
        <f>VLOOKUP(AA376,Poulefase!$BD$76:$BE$87,2,FALSE)</f>
        <v>-</v>
      </c>
      <c r="AL376" t="str">
        <f>VLOOKUP(AB376,Poulefase!$BD$76:$BE$87,2,FALSE)</f>
        <v>-</v>
      </c>
      <c r="AM376" t="str">
        <f>VLOOKUP(AC376,Poulefase!$BD$76:$BE$87,2,FALSE)</f>
        <v>-</v>
      </c>
    </row>
    <row r="377" spans="7:39" ht="16.2" thickBot="1">
      <c r="G377" s="81">
        <v>372</v>
      </c>
      <c r="H377" s="76" t="s">
        <v>9</v>
      </c>
      <c r="I377" s="76" t="s">
        <v>10</v>
      </c>
      <c r="J377" s="76" t="s">
        <v>11</v>
      </c>
      <c r="K377" s="75"/>
      <c r="L377" s="75"/>
      <c r="M377" s="75"/>
      <c r="N377" s="76" t="s">
        <v>136</v>
      </c>
      <c r="O377" s="76" t="s">
        <v>137</v>
      </c>
      <c r="P377" s="75"/>
      <c r="Q377" s="76" t="s">
        <v>139</v>
      </c>
      <c r="R377" s="76" t="s">
        <v>140</v>
      </c>
      <c r="S377" s="76" t="s">
        <v>141</v>
      </c>
      <c r="U377" t="s">
        <v>581</v>
      </c>
      <c r="V377" s="75" t="s">
        <v>137</v>
      </c>
      <c r="W377" s="75" t="s">
        <v>139</v>
      </c>
      <c r="X377" s="75" t="s">
        <v>10</v>
      </c>
      <c r="Y377" s="75" t="s">
        <v>11</v>
      </c>
      <c r="Z377" s="75" t="s">
        <v>9</v>
      </c>
      <c r="AA377" s="75" t="s">
        <v>136</v>
      </c>
      <c r="AB377" s="75" t="s">
        <v>141</v>
      </c>
      <c r="AC377" s="82" t="s">
        <v>140</v>
      </c>
      <c r="AE377" t="s">
        <v>581</v>
      </c>
      <c r="AF377" t="str">
        <f>VLOOKUP(V377,Poulefase!$BD$76:$BE$87,2,FALSE)</f>
        <v>-</v>
      </c>
      <c r="AG377" t="str">
        <f>VLOOKUP(W377,Poulefase!$BD$76:$BE$87,2,FALSE)</f>
        <v>-</v>
      </c>
      <c r="AH377" t="str">
        <f>VLOOKUP(X377,Poulefase!$BD$76:$BE$87,2,FALSE)</f>
        <v>-</v>
      </c>
      <c r="AI377" t="str">
        <f>VLOOKUP(Y377,Poulefase!$BD$76:$BE$87,2,FALSE)</f>
        <v>-</v>
      </c>
      <c r="AJ377" t="str">
        <f>VLOOKUP(Z377,Poulefase!$BD$76:$BE$87,2,FALSE)</f>
        <v>-</v>
      </c>
      <c r="AK377" t="str">
        <f>VLOOKUP(AA377,Poulefase!$BD$76:$BE$87,2,FALSE)</f>
        <v>-</v>
      </c>
      <c r="AL377" t="str">
        <f>VLOOKUP(AB377,Poulefase!$BD$76:$BE$87,2,FALSE)</f>
        <v>-</v>
      </c>
      <c r="AM377" t="str">
        <f>VLOOKUP(AC377,Poulefase!$BD$76:$BE$87,2,FALSE)</f>
        <v>-</v>
      </c>
    </row>
    <row r="378" spans="7:39" ht="16.2" thickBot="1">
      <c r="G378" s="81">
        <v>373</v>
      </c>
      <c r="H378" s="76" t="s">
        <v>9</v>
      </c>
      <c r="I378" s="76" t="s">
        <v>10</v>
      </c>
      <c r="J378" s="76" t="s">
        <v>11</v>
      </c>
      <c r="K378" s="75"/>
      <c r="L378" s="75"/>
      <c r="M378" s="75"/>
      <c r="N378" s="76" t="s">
        <v>136</v>
      </c>
      <c r="O378" s="76" t="s">
        <v>137</v>
      </c>
      <c r="P378" s="76" t="s">
        <v>138</v>
      </c>
      <c r="Q378" s="75"/>
      <c r="R378" s="76" t="s">
        <v>140</v>
      </c>
      <c r="S378" s="76" t="s">
        <v>141</v>
      </c>
      <c r="U378" t="s">
        <v>582</v>
      </c>
      <c r="V378" s="75" t="s">
        <v>138</v>
      </c>
      <c r="W378" s="75" t="s">
        <v>136</v>
      </c>
      <c r="X378" s="75" t="s">
        <v>10</v>
      </c>
      <c r="Y378" s="75" t="s">
        <v>11</v>
      </c>
      <c r="Z378" s="75" t="s">
        <v>9</v>
      </c>
      <c r="AA378" s="75" t="s">
        <v>137</v>
      </c>
      <c r="AB378" s="75" t="s">
        <v>141</v>
      </c>
      <c r="AC378" s="82" t="s">
        <v>140</v>
      </c>
      <c r="AE378" t="s">
        <v>582</v>
      </c>
      <c r="AF378" t="str">
        <f>VLOOKUP(V378,Poulefase!$BD$76:$BE$87,2,FALSE)</f>
        <v>-</v>
      </c>
      <c r="AG378" t="str">
        <f>VLOOKUP(W378,Poulefase!$BD$76:$BE$87,2,FALSE)</f>
        <v>-</v>
      </c>
      <c r="AH378" t="str">
        <f>VLOOKUP(X378,Poulefase!$BD$76:$BE$87,2,FALSE)</f>
        <v>-</v>
      </c>
      <c r="AI378" t="str">
        <f>VLOOKUP(Y378,Poulefase!$BD$76:$BE$87,2,FALSE)</f>
        <v>-</v>
      </c>
      <c r="AJ378" t="str">
        <f>VLOOKUP(Z378,Poulefase!$BD$76:$BE$87,2,FALSE)</f>
        <v>-</v>
      </c>
      <c r="AK378" t="str">
        <f>VLOOKUP(AA378,Poulefase!$BD$76:$BE$87,2,FALSE)</f>
        <v>-</v>
      </c>
      <c r="AL378" t="str">
        <f>VLOOKUP(AB378,Poulefase!$BD$76:$BE$87,2,FALSE)</f>
        <v>-</v>
      </c>
      <c r="AM378" t="str">
        <f>VLOOKUP(AC378,Poulefase!$BD$76:$BE$87,2,FALSE)</f>
        <v>-</v>
      </c>
    </row>
    <row r="379" spans="7:39" ht="16.2" thickBot="1">
      <c r="G379" s="81">
        <v>374</v>
      </c>
      <c r="H379" s="76" t="s">
        <v>9</v>
      </c>
      <c r="I379" s="76" t="s">
        <v>10</v>
      </c>
      <c r="J379" s="76" t="s">
        <v>11</v>
      </c>
      <c r="K379" s="75"/>
      <c r="L379" s="75"/>
      <c r="M379" s="75"/>
      <c r="N379" s="76" t="s">
        <v>136</v>
      </c>
      <c r="O379" s="76" t="s">
        <v>137</v>
      </c>
      <c r="P379" s="76" t="s">
        <v>138</v>
      </c>
      <c r="Q379" s="76" t="s">
        <v>139</v>
      </c>
      <c r="R379" s="75"/>
      <c r="S379" s="76" t="s">
        <v>141</v>
      </c>
      <c r="U379" t="s">
        <v>583</v>
      </c>
      <c r="V379" s="75" t="s">
        <v>137</v>
      </c>
      <c r="W379" s="75" t="s">
        <v>139</v>
      </c>
      <c r="X379" s="75" t="s">
        <v>10</v>
      </c>
      <c r="Y379" s="75" t="s">
        <v>11</v>
      </c>
      <c r="Z379" s="75" t="s">
        <v>9</v>
      </c>
      <c r="AA379" s="75" t="s">
        <v>136</v>
      </c>
      <c r="AB379" s="75" t="s">
        <v>141</v>
      </c>
      <c r="AC379" s="82" t="s">
        <v>138</v>
      </c>
      <c r="AE379" t="s">
        <v>583</v>
      </c>
      <c r="AF379" t="str">
        <f>VLOOKUP(V379,Poulefase!$BD$76:$BE$87,2,FALSE)</f>
        <v>-</v>
      </c>
      <c r="AG379" t="str">
        <f>VLOOKUP(W379,Poulefase!$BD$76:$BE$87,2,FALSE)</f>
        <v>-</v>
      </c>
      <c r="AH379" t="str">
        <f>VLOOKUP(X379,Poulefase!$BD$76:$BE$87,2,FALSE)</f>
        <v>-</v>
      </c>
      <c r="AI379" t="str">
        <f>VLOOKUP(Y379,Poulefase!$BD$76:$BE$87,2,FALSE)</f>
        <v>-</v>
      </c>
      <c r="AJ379" t="str">
        <f>VLOOKUP(Z379,Poulefase!$BD$76:$BE$87,2,FALSE)</f>
        <v>-</v>
      </c>
      <c r="AK379" t="str">
        <f>VLOOKUP(AA379,Poulefase!$BD$76:$BE$87,2,FALSE)</f>
        <v>-</v>
      </c>
      <c r="AL379" t="str">
        <f>VLOOKUP(AB379,Poulefase!$BD$76:$BE$87,2,FALSE)</f>
        <v>-</v>
      </c>
      <c r="AM379" t="str">
        <f>VLOOKUP(AC379,Poulefase!$BD$76:$BE$87,2,FALSE)</f>
        <v>-</v>
      </c>
    </row>
    <row r="380" spans="7:39" ht="16.2" thickBot="1">
      <c r="G380" s="81">
        <v>375</v>
      </c>
      <c r="H380" s="76" t="s">
        <v>9</v>
      </c>
      <c r="I380" s="76" t="s">
        <v>10</v>
      </c>
      <c r="J380" s="76" t="s">
        <v>11</v>
      </c>
      <c r="K380" s="75"/>
      <c r="L380" s="75"/>
      <c r="M380" s="75"/>
      <c r="N380" s="76" t="s">
        <v>136</v>
      </c>
      <c r="O380" s="76" t="s">
        <v>137</v>
      </c>
      <c r="P380" s="76" t="s">
        <v>138</v>
      </c>
      <c r="Q380" s="76" t="s">
        <v>139</v>
      </c>
      <c r="R380" s="76" t="s">
        <v>140</v>
      </c>
      <c r="S380" s="75"/>
      <c r="U380" t="s">
        <v>584</v>
      </c>
      <c r="V380" s="75" t="s">
        <v>137</v>
      </c>
      <c r="W380" s="75" t="s">
        <v>139</v>
      </c>
      <c r="X380" s="75" t="s">
        <v>10</v>
      </c>
      <c r="Y380" s="75" t="s">
        <v>11</v>
      </c>
      <c r="Z380" s="75" t="s">
        <v>9</v>
      </c>
      <c r="AA380" s="75" t="s">
        <v>136</v>
      </c>
      <c r="AB380" s="75" t="s">
        <v>138</v>
      </c>
      <c r="AC380" s="82" t="s">
        <v>140</v>
      </c>
      <c r="AE380" t="s">
        <v>584</v>
      </c>
      <c r="AF380" t="str">
        <f>VLOOKUP(V380,Poulefase!$BD$76:$BE$87,2,FALSE)</f>
        <v>-</v>
      </c>
      <c r="AG380" t="str">
        <f>VLOOKUP(W380,Poulefase!$BD$76:$BE$87,2,FALSE)</f>
        <v>-</v>
      </c>
      <c r="AH380" t="str">
        <f>VLOOKUP(X380,Poulefase!$BD$76:$BE$87,2,FALSE)</f>
        <v>-</v>
      </c>
      <c r="AI380" t="str">
        <f>VLOOKUP(Y380,Poulefase!$BD$76:$BE$87,2,FALSE)</f>
        <v>-</v>
      </c>
      <c r="AJ380" t="str">
        <f>VLOOKUP(Z380,Poulefase!$BD$76:$BE$87,2,FALSE)</f>
        <v>-</v>
      </c>
      <c r="AK380" t="str">
        <f>VLOOKUP(AA380,Poulefase!$BD$76:$BE$87,2,FALSE)</f>
        <v>-</v>
      </c>
      <c r="AL380" t="str">
        <f>VLOOKUP(AB380,Poulefase!$BD$76:$BE$87,2,FALSE)</f>
        <v>-</v>
      </c>
      <c r="AM380" t="str">
        <f>VLOOKUP(AC380,Poulefase!$BD$76:$BE$87,2,FALSE)</f>
        <v>-</v>
      </c>
    </row>
    <row r="381" spans="7:39" ht="16.2" thickBot="1">
      <c r="G381" s="81">
        <v>376</v>
      </c>
      <c r="H381" s="76" t="s">
        <v>9</v>
      </c>
      <c r="I381" s="76" t="s">
        <v>10</v>
      </c>
      <c r="J381" s="76" t="s">
        <v>11</v>
      </c>
      <c r="K381" s="75"/>
      <c r="L381" s="75"/>
      <c r="M381" s="76" t="s">
        <v>14</v>
      </c>
      <c r="N381" s="75"/>
      <c r="O381" s="75"/>
      <c r="P381" s="76" t="s">
        <v>138</v>
      </c>
      <c r="Q381" s="76" t="s">
        <v>139</v>
      </c>
      <c r="R381" s="76" t="s">
        <v>140</v>
      </c>
      <c r="S381" s="76" t="s">
        <v>141</v>
      </c>
      <c r="U381" t="s">
        <v>585</v>
      </c>
      <c r="V381" s="75" t="s">
        <v>138</v>
      </c>
      <c r="W381" s="75" t="s">
        <v>139</v>
      </c>
      <c r="X381" s="75" t="s">
        <v>10</v>
      </c>
      <c r="Y381" s="75" t="s">
        <v>11</v>
      </c>
      <c r="Z381" s="75" t="s">
        <v>9</v>
      </c>
      <c r="AA381" s="75" t="s">
        <v>14</v>
      </c>
      <c r="AB381" s="75" t="s">
        <v>141</v>
      </c>
      <c r="AC381" s="82" t="s">
        <v>140</v>
      </c>
      <c r="AE381" t="s">
        <v>585</v>
      </c>
      <c r="AF381" t="str">
        <f>VLOOKUP(V381,Poulefase!$BD$76:$BE$87,2,FALSE)</f>
        <v>-</v>
      </c>
      <c r="AG381" t="str">
        <f>VLOOKUP(W381,Poulefase!$BD$76:$BE$87,2,FALSE)</f>
        <v>-</v>
      </c>
      <c r="AH381" t="str">
        <f>VLOOKUP(X381,Poulefase!$BD$76:$BE$87,2,FALSE)</f>
        <v>-</v>
      </c>
      <c r="AI381" t="str">
        <f>VLOOKUP(Y381,Poulefase!$BD$76:$BE$87,2,FALSE)</f>
        <v>-</v>
      </c>
      <c r="AJ381" t="str">
        <f>VLOOKUP(Z381,Poulefase!$BD$76:$BE$87,2,FALSE)</f>
        <v>-</v>
      </c>
      <c r="AK381" t="str">
        <f>VLOOKUP(AA381,Poulefase!$BD$76:$BE$87,2,FALSE)</f>
        <v>-</v>
      </c>
      <c r="AL381" t="str">
        <f>VLOOKUP(AB381,Poulefase!$BD$76:$BE$87,2,FALSE)</f>
        <v>-</v>
      </c>
      <c r="AM381" t="str">
        <f>VLOOKUP(AC381,Poulefase!$BD$76:$BE$87,2,FALSE)</f>
        <v>-</v>
      </c>
    </row>
    <row r="382" spans="7:39" ht="16.2" thickBot="1">
      <c r="G382" s="81">
        <v>377</v>
      </c>
      <c r="H382" s="76" t="s">
        <v>9</v>
      </c>
      <c r="I382" s="76" t="s">
        <v>10</v>
      </c>
      <c r="J382" s="76" t="s">
        <v>11</v>
      </c>
      <c r="K382" s="75"/>
      <c r="L382" s="75"/>
      <c r="M382" s="76" t="s">
        <v>14</v>
      </c>
      <c r="N382" s="75"/>
      <c r="O382" s="76" t="s">
        <v>137</v>
      </c>
      <c r="P382" s="75"/>
      <c r="Q382" s="76" t="s">
        <v>139</v>
      </c>
      <c r="R382" s="76" t="s">
        <v>140</v>
      </c>
      <c r="S382" s="76" t="s">
        <v>141</v>
      </c>
      <c r="U382" t="s">
        <v>586</v>
      </c>
      <c r="V382" s="75" t="s">
        <v>137</v>
      </c>
      <c r="W382" s="75" t="s">
        <v>139</v>
      </c>
      <c r="X382" s="75" t="s">
        <v>10</v>
      </c>
      <c r="Y382" s="75" t="s">
        <v>11</v>
      </c>
      <c r="Z382" s="75" t="s">
        <v>9</v>
      </c>
      <c r="AA382" s="75" t="s">
        <v>14</v>
      </c>
      <c r="AB382" s="75" t="s">
        <v>141</v>
      </c>
      <c r="AC382" s="82" t="s">
        <v>140</v>
      </c>
      <c r="AE382" t="s">
        <v>586</v>
      </c>
      <c r="AF382" t="str">
        <f>VLOOKUP(V382,Poulefase!$BD$76:$BE$87,2,FALSE)</f>
        <v>-</v>
      </c>
      <c r="AG382" t="str">
        <f>VLOOKUP(W382,Poulefase!$BD$76:$BE$87,2,FALSE)</f>
        <v>-</v>
      </c>
      <c r="AH382" t="str">
        <f>VLOOKUP(X382,Poulefase!$BD$76:$BE$87,2,FALSE)</f>
        <v>-</v>
      </c>
      <c r="AI382" t="str">
        <f>VLOOKUP(Y382,Poulefase!$BD$76:$BE$87,2,FALSE)</f>
        <v>-</v>
      </c>
      <c r="AJ382" t="str">
        <f>VLOOKUP(Z382,Poulefase!$BD$76:$BE$87,2,FALSE)</f>
        <v>-</v>
      </c>
      <c r="AK382" t="str">
        <f>VLOOKUP(AA382,Poulefase!$BD$76:$BE$87,2,FALSE)</f>
        <v>-</v>
      </c>
      <c r="AL382" t="str">
        <f>VLOOKUP(AB382,Poulefase!$BD$76:$BE$87,2,FALSE)</f>
        <v>-</v>
      </c>
      <c r="AM382" t="str">
        <f>VLOOKUP(AC382,Poulefase!$BD$76:$BE$87,2,FALSE)</f>
        <v>-</v>
      </c>
    </row>
    <row r="383" spans="7:39" ht="16.2" thickBot="1">
      <c r="G383" s="81">
        <v>378</v>
      </c>
      <c r="H383" s="76" t="s">
        <v>9</v>
      </c>
      <c r="I383" s="76" t="s">
        <v>10</v>
      </c>
      <c r="J383" s="76" t="s">
        <v>11</v>
      </c>
      <c r="K383" s="75"/>
      <c r="L383" s="75"/>
      <c r="M383" s="76" t="s">
        <v>14</v>
      </c>
      <c r="N383" s="75"/>
      <c r="O383" s="76" t="s">
        <v>137</v>
      </c>
      <c r="P383" s="76" t="s">
        <v>138</v>
      </c>
      <c r="Q383" s="75"/>
      <c r="R383" s="76" t="s">
        <v>140</v>
      </c>
      <c r="S383" s="76" t="s">
        <v>141</v>
      </c>
      <c r="U383" t="s">
        <v>587</v>
      </c>
      <c r="V383" s="75" t="s">
        <v>137</v>
      </c>
      <c r="W383" s="75" t="s">
        <v>138</v>
      </c>
      <c r="X383" s="75" t="s">
        <v>10</v>
      </c>
      <c r="Y383" s="75" t="s">
        <v>11</v>
      </c>
      <c r="Z383" s="75" t="s">
        <v>9</v>
      </c>
      <c r="AA383" s="75" t="s">
        <v>14</v>
      </c>
      <c r="AB383" s="75" t="s">
        <v>141</v>
      </c>
      <c r="AC383" s="82" t="s">
        <v>140</v>
      </c>
      <c r="AE383" t="s">
        <v>587</v>
      </c>
      <c r="AF383" t="str">
        <f>VLOOKUP(V383,Poulefase!$BD$76:$BE$87,2,FALSE)</f>
        <v>-</v>
      </c>
      <c r="AG383" t="str">
        <f>VLOOKUP(W383,Poulefase!$BD$76:$BE$87,2,FALSE)</f>
        <v>-</v>
      </c>
      <c r="AH383" t="str">
        <f>VLOOKUP(X383,Poulefase!$BD$76:$BE$87,2,FALSE)</f>
        <v>-</v>
      </c>
      <c r="AI383" t="str">
        <f>VLOOKUP(Y383,Poulefase!$BD$76:$BE$87,2,FALSE)</f>
        <v>-</v>
      </c>
      <c r="AJ383" t="str">
        <f>VLOOKUP(Z383,Poulefase!$BD$76:$BE$87,2,FALSE)</f>
        <v>-</v>
      </c>
      <c r="AK383" t="str">
        <f>VLOOKUP(AA383,Poulefase!$BD$76:$BE$87,2,FALSE)</f>
        <v>-</v>
      </c>
      <c r="AL383" t="str">
        <f>VLOOKUP(AB383,Poulefase!$BD$76:$BE$87,2,FALSE)</f>
        <v>-</v>
      </c>
      <c r="AM383" t="str">
        <f>VLOOKUP(AC383,Poulefase!$BD$76:$BE$87,2,FALSE)</f>
        <v>-</v>
      </c>
    </row>
    <row r="384" spans="7:39" ht="16.2" thickBot="1">
      <c r="G384" s="81">
        <v>379</v>
      </c>
      <c r="H384" s="76" t="s">
        <v>9</v>
      </c>
      <c r="I384" s="76" t="s">
        <v>10</v>
      </c>
      <c r="J384" s="76" t="s">
        <v>11</v>
      </c>
      <c r="K384" s="75"/>
      <c r="L384" s="75"/>
      <c r="M384" s="76" t="s">
        <v>14</v>
      </c>
      <c r="N384" s="75"/>
      <c r="O384" s="76" t="s">
        <v>137</v>
      </c>
      <c r="P384" s="76" t="s">
        <v>138</v>
      </c>
      <c r="Q384" s="76" t="s">
        <v>139</v>
      </c>
      <c r="R384" s="75"/>
      <c r="S384" s="76" t="s">
        <v>141</v>
      </c>
      <c r="U384" t="s">
        <v>588</v>
      </c>
      <c r="V384" s="75" t="s">
        <v>137</v>
      </c>
      <c r="W384" s="75" t="s">
        <v>139</v>
      </c>
      <c r="X384" s="75" t="s">
        <v>10</v>
      </c>
      <c r="Y384" s="75" t="s">
        <v>11</v>
      </c>
      <c r="Z384" s="75" t="s">
        <v>9</v>
      </c>
      <c r="AA384" s="75" t="s">
        <v>14</v>
      </c>
      <c r="AB384" s="75" t="s">
        <v>141</v>
      </c>
      <c r="AC384" s="82" t="s">
        <v>138</v>
      </c>
      <c r="AE384" t="s">
        <v>588</v>
      </c>
      <c r="AF384" t="str">
        <f>VLOOKUP(V384,Poulefase!$BD$76:$BE$87,2,FALSE)</f>
        <v>-</v>
      </c>
      <c r="AG384" t="str">
        <f>VLOOKUP(W384,Poulefase!$BD$76:$BE$87,2,FALSE)</f>
        <v>-</v>
      </c>
      <c r="AH384" t="str">
        <f>VLOOKUP(X384,Poulefase!$BD$76:$BE$87,2,FALSE)</f>
        <v>-</v>
      </c>
      <c r="AI384" t="str">
        <f>VLOOKUP(Y384,Poulefase!$BD$76:$BE$87,2,FALSE)</f>
        <v>-</v>
      </c>
      <c r="AJ384" t="str">
        <f>VLOOKUP(Z384,Poulefase!$BD$76:$BE$87,2,FALSE)</f>
        <v>-</v>
      </c>
      <c r="AK384" t="str">
        <f>VLOOKUP(AA384,Poulefase!$BD$76:$BE$87,2,FALSE)</f>
        <v>-</v>
      </c>
      <c r="AL384" t="str">
        <f>VLOOKUP(AB384,Poulefase!$BD$76:$BE$87,2,FALSE)</f>
        <v>-</v>
      </c>
      <c r="AM384" t="str">
        <f>VLOOKUP(AC384,Poulefase!$BD$76:$BE$87,2,FALSE)</f>
        <v>-</v>
      </c>
    </row>
    <row r="385" spans="7:39" ht="16.2" thickBot="1">
      <c r="G385" s="81">
        <v>380</v>
      </c>
      <c r="H385" s="76" t="s">
        <v>9</v>
      </c>
      <c r="I385" s="76" t="s">
        <v>10</v>
      </c>
      <c r="J385" s="76" t="s">
        <v>11</v>
      </c>
      <c r="K385" s="75"/>
      <c r="L385" s="75"/>
      <c r="M385" s="76" t="s">
        <v>14</v>
      </c>
      <c r="N385" s="75"/>
      <c r="O385" s="76" t="s">
        <v>137</v>
      </c>
      <c r="P385" s="76" t="s">
        <v>138</v>
      </c>
      <c r="Q385" s="76" t="s">
        <v>139</v>
      </c>
      <c r="R385" s="76" t="s">
        <v>140</v>
      </c>
      <c r="S385" s="75"/>
      <c r="U385" t="s">
        <v>589</v>
      </c>
      <c r="V385" s="75" t="s">
        <v>137</v>
      </c>
      <c r="W385" s="75" t="s">
        <v>139</v>
      </c>
      <c r="X385" s="75" t="s">
        <v>10</v>
      </c>
      <c r="Y385" s="75" t="s">
        <v>11</v>
      </c>
      <c r="Z385" s="75" t="s">
        <v>9</v>
      </c>
      <c r="AA385" s="75" t="s">
        <v>14</v>
      </c>
      <c r="AB385" s="75" t="s">
        <v>138</v>
      </c>
      <c r="AC385" s="82" t="s">
        <v>140</v>
      </c>
      <c r="AE385" t="s">
        <v>589</v>
      </c>
      <c r="AF385" t="str">
        <f>VLOOKUP(V385,Poulefase!$BD$76:$BE$87,2,FALSE)</f>
        <v>-</v>
      </c>
      <c r="AG385" t="str">
        <f>VLOOKUP(W385,Poulefase!$BD$76:$BE$87,2,FALSE)</f>
        <v>-</v>
      </c>
      <c r="AH385" t="str">
        <f>VLOOKUP(X385,Poulefase!$BD$76:$BE$87,2,FALSE)</f>
        <v>-</v>
      </c>
      <c r="AI385" t="str">
        <f>VLOOKUP(Y385,Poulefase!$BD$76:$BE$87,2,FALSE)</f>
        <v>-</v>
      </c>
      <c r="AJ385" t="str">
        <f>VLOOKUP(Z385,Poulefase!$BD$76:$BE$87,2,FALSE)</f>
        <v>-</v>
      </c>
      <c r="AK385" t="str">
        <f>VLOOKUP(AA385,Poulefase!$BD$76:$BE$87,2,FALSE)</f>
        <v>-</v>
      </c>
      <c r="AL385" t="str">
        <f>VLOOKUP(AB385,Poulefase!$BD$76:$BE$87,2,FALSE)</f>
        <v>-</v>
      </c>
      <c r="AM385" t="str">
        <f>VLOOKUP(AC385,Poulefase!$BD$76:$BE$87,2,FALSE)</f>
        <v>-</v>
      </c>
    </row>
    <row r="386" spans="7:39" ht="16.2" thickBot="1">
      <c r="G386" s="81">
        <v>381</v>
      </c>
      <c r="H386" s="76" t="s">
        <v>9</v>
      </c>
      <c r="I386" s="76" t="s">
        <v>10</v>
      </c>
      <c r="J386" s="76" t="s">
        <v>11</v>
      </c>
      <c r="K386" s="75"/>
      <c r="L386" s="75"/>
      <c r="M386" s="76" t="s">
        <v>14</v>
      </c>
      <c r="N386" s="76" t="s">
        <v>136</v>
      </c>
      <c r="O386" s="75"/>
      <c r="P386" s="75"/>
      <c r="Q386" s="76" t="s">
        <v>139</v>
      </c>
      <c r="R386" s="76" t="s">
        <v>140</v>
      </c>
      <c r="S386" s="76" t="s">
        <v>141</v>
      </c>
      <c r="U386" t="s">
        <v>590</v>
      </c>
      <c r="V386" s="75" t="s">
        <v>11</v>
      </c>
      <c r="W386" s="75" t="s">
        <v>139</v>
      </c>
      <c r="X386" s="75" t="s">
        <v>10</v>
      </c>
      <c r="Y386" s="75" t="s">
        <v>14</v>
      </c>
      <c r="Z386" s="75" t="s">
        <v>9</v>
      </c>
      <c r="AA386" s="75" t="s">
        <v>136</v>
      </c>
      <c r="AB386" s="75" t="s">
        <v>141</v>
      </c>
      <c r="AC386" s="82" t="s">
        <v>140</v>
      </c>
      <c r="AE386" t="s">
        <v>590</v>
      </c>
      <c r="AF386" t="str">
        <f>VLOOKUP(V386,Poulefase!$BD$76:$BE$87,2,FALSE)</f>
        <v>-</v>
      </c>
      <c r="AG386" t="str">
        <f>VLOOKUP(W386,Poulefase!$BD$76:$BE$87,2,FALSE)</f>
        <v>-</v>
      </c>
      <c r="AH386" t="str">
        <f>VLOOKUP(X386,Poulefase!$BD$76:$BE$87,2,FALSE)</f>
        <v>-</v>
      </c>
      <c r="AI386" t="str">
        <f>VLOOKUP(Y386,Poulefase!$BD$76:$BE$87,2,FALSE)</f>
        <v>-</v>
      </c>
      <c r="AJ386" t="str">
        <f>VLOOKUP(Z386,Poulefase!$BD$76:$BE$87,2,FALSE)</f>
        <v>-</v>
      </c>
      <c r="AK386" t="str">
        <f>VLOOKUP(AA386,Poulefase!$BD$76:$BE$87,2,FALSE)</f>
        <v>-</v>
      </c>
      <c r="AL386" t="str">
        <f>VLOOKUP(AB386,Poulefase!$BD$76:$BE$87,2,FALSE)</f>
        <v>-</v>
      </c>
      <c r="AM386" t="str">
        <f>VLOOKUP(AC386,Poulefase!$BD$76:$BE$87,2,FALSE)</f>
        <v>-</v>
      </c>
    </row>
    <row r="387" spans="7:39" ht="16.2" thickBot="1">
      <c r="G387" s="81">
        <v>382</v>
      </c>
      <c r="H387" s="76" t="s">
        <v>9</v>
      </c>
      <c r="I387" s="76" t="s">
        <v>10</v>
      </c>
      <c r="J387" s="76" t="s">
        <v>11</v>
      </c>
      <c r="K387" s="75"/>
      <c r="L387" s="75"/>
      <c r="M387" s="76" t="s">
        <v>14</v>
      </c>
      <c r="N387" s="76" t="s">
        <v>136</v>
      </c>
      <c r="O387" s="75"/>
      <c r="P387" s="76" t="s">
        <v>138</v>
      </c>
      <c r="Q387" s="75"/>
      <c r="R387" s="76" t="s">
        <v>140</v>
      </c>
      <c r="S387" s="76" t="s">
        <v>141</v>
      </c>
      <c r="U387" t="s">
        <v>591</v>
      </c>
      <c r="V387" s="75" t="s">
        <v>138</v>
      </c>
      <c r="W387" s="75" t="s">
        <v>136</v>
      </c>
      <c r="X387" s="75" t="s">
        <v>10</v>
      </c>
      <c r="Y387" s="75" t="s">
        <v>11</v>
      </c>
      <c r="Z387" s="75" t="s">
        <v>9</v>
      </c>
      <c r="AA387" s="75" t="s">
        <v>14</v>
      </c>
      <c r="AB387" s="75" t="s">
        <v>141</v>
      </c>
      <c r="AC387" s="82" t="s">
        <v>140</v>
      </c>
      <c r="AE387" t="s">
        <v>591</v>
      </c>
      <c r="AF387" t="str">
        <f>VLOOKUP(V387,Poulefase!$BD$76:$BE$87,2,FALSE)</f>
        <v>-</v>
      </c>
      <c r="AG387" t="str">
        <f>VLOOKUP(W387,Poulefase!$BD$76:$BE$87,2,FALSE)</f>
        <v>-</v>
      </c>
      <c r="AH387" t="str">
        <f>VLOOKUP(X387,Poulefase!$BD$76:$BE$87,2,FALSE)</f>
        <v>-</v>
      </c>
      <c r="AI387" t="str">
        <f>VLOOKUP(Y387,Poulefase!$BD$76:$BE$87,2,FALSE)</f>
        <v>-</v>
      </c>
      <c r="AJ387" t="str">
        <f>VLOOKUP(Z387,Poulefase!$BD$76:$BE$87,2,FALSE)</f>
        <v>-</v>
      </c>
      <c r="AK387" t="str">
        <f>VLOOKUP(AA387,Poulefase!$BD$76:$BE$87,2,FALSE)</f>
        <v>-</v>
      </c>
      <c r="AL387" t="str">
        <f>VLOOKUP(AB387,Poulefase!$BD$76:$BE$87,2,FALSE)</f>
        <v>-</v>
      </c>
      <c r="AM387" t="str">
        <f>VLOOKUP(AC387,Poulefase!$BD$76:$BE$87,2,FALSE)</f>
        <v>-</v>
      </c>
    </row>
    <row r="388" spans="7:39" ht="16.2" thickBot="1">
      <c r="G388" s="81">
        <v>383</v>
      </c>
      <c r="H388" s="76" t="s">
        <v>9</v>
      </c>
      <c r="I388" s="76" t="s">
        <v>10</v>
      </c>
      <c r="J388" s="76" t="s">
        <v>11</v>
      </c>
      <c r="K388" s="75"/>
      <c r="L388" s="75"/>
      <c r="M388" s="76" t="s">
        <v>14</v>
      </c>
      <c r="N388" s="76" t="s">
        <v>136</v>
      </c>
      <c r="O388" s="75"/>
      <c r="P388" s="76" t="s">
        <v>138</v>
      </c>
      <c r="Q388" s="76" t="s">
        <v>139</v>
      </c>
      <c r="R388" s="75"/>
      <c r="S388" s="76" t="s">
        <v>141</v>
      </c>
      <c r="U388" t="s">
        <v>592</v>
      </c>
      <c r="V388" s="75" t="s">
        <v>11</v>
      </c>
      <c r="W388" s="75" t="s">
        <v>139</v>
      </c>
      <c r="X388" s="75" t="s">
        <v>10</v>
      </c>
      <c r="Y388" s="75" t="s">
        <v>14</v>
      </c>
      <c r="Z388" s="75" t="s">
        <v>9</v>
      </c>
      <c r="AA388" s="75" t="s">
        <v>136</v>
      </c>
      <c r="AB388" s="75" t="s">
        <v>141</v>
      </c>
      <c r="AC388" s="82" t="s">
        <v>138</v>
      </c>
      <c r="AE388" t="s">
        <v>592</v>
      </c>
      <c r="AF388" t="str">
        <f>VLOOKUP(V388,Poulefase!$BD$76:$BE$87,2,FALSE)</f>
        <v>-</v>
      </c>
      <c r="AG388" t="str">
        <f>VLOOKUP(W388,Poulefase!$BD$76:$BE$87,2,FALSE)</f>
        <v>-</v>
      </c>
      <c r="AH388" t="str">
        <f>VLOOKUP(X388,Poulefase!$BD$76:$BE$87,2,FALSE)</f>
        <v>-</v>
      </c>
      <c r="AI388" t="str">
        <f>VLOOKUP(Y388,Poulefase!$BD$76:$BE$87,2,FALSE)</f>
        <v>-</v>
      </c>
      <c r="AJ388" t="str">
        <f>VLOOKUP(Z388,Poulefase!$BD$76:$BE$87,2,FALSE)</f>
        <v>-</v>
      </c>
      <c r="AK388" t="str">
        <f>VLOOKUP(AA388,Poulefase!$BD$76:$BE$87,2,FALSE)</f>
        <v>-</v>
      </c>
      <c r="AL388" t="str">
        <f>VLOOKUP(AB388,Poulefase!$BD$76:$BE$87,2,FALSE)</f>
        <v>-</v>
      </c>
      <c r="AM388" t="str">
        <f>VLOOKUP(AC388,Poulefase!$BD$76:$BE$87,2,FALSE)</f>
        <v>-</v>
      </c>
    </row>
    <row r="389" spans="7:39" ht="16.2" thickBot="1">
      <c r="G389" s="81">
        <v>384</v>
      </c>
      <c r="H389" s="76" t="s">
        <v>9</v>
      </c>
      <c r="I389" s="76" t="s">
        <v>10</v>
      </c>
      <c r="J389" s="76" t="s">
        <v>11</v>
      </c>
      <c r="K389" s="75"/>
      <c r="L389" s="75"/>
      <c r="M389" s="76" t="s">
        <v>14</v>
      </c>
      <c r="N389" s="76" t="s">
        <v>136</v>
      </c>
      <c r="O389" s="75"/>
      <c r="P389" s="76" t="s">
        <v>138</v>
      </c>
      <c r="Q389" s="76" t="s">
        <v>139</v>
      </c>
      <c r="R389" s="76" t="s">
        <v>140</v>
      </c>
      <c r="S389" s="75"/>
      <c r="U389" t="s">
        <v>593</v>
      </c>
      <c r="V389" s="75" t="s">
        <v>11</v>
      </c>
      <c r="W389" s="75" t="s">
        <v>139</v>
      </c>
      <c r="X389" s="75" t="s">
        <v>10</v>
      </c>
      <c r="Y389" s="75" t="s">
        <v>14</v>
      </c>
      <c r="Z389" s="75" t="s">
        <v>9</v>
      </c>
      <c r="AA389" s="75" t="s">
        <v>136</v>
      </c>
      <c r="AB389" s="75" t="s">
        <v>138</v>
      </c>
      <c r="AC389" s="82" t="s">
        <v>140</v>
      </c>
      <c r="AE389" t="s">
        <v>593</v>
      </c>
      <c r="AF389" t="str">
        <f>VLOOKUP(V389,Poulefase!$BD$76:$BE$87,2,FALSE)</f>
        <v>-</v>
      </c>
      <c r="AG389" t="str">
        <f>VLOOKUP(W389,Poulefase!$BD$76:$BE$87,2,FALSE)</f>
        <v>-</v>
      </c>
      <c r="AH389" t="str">
        <f>VLOOKUP(X389,Poulefase!$BD$76:$BE$87,2,FALSE)</f>
        <v>-</v>
      </c>
      <c r="AI389" t="str">
        <f>VLOOKUP(Y389,Poulefase!$BD$76:$BE$87,2,FALSE)</f>
        <v>-</v>
      </c>
      <c r="AJ389" t="str">
        <f>VLOOKUP(Z389,Poulefase!$BD$76:$BE$87,2,FALSE)</f>
        <v>-</v>
      </c>
      <c r="AK389" t="str">
        <f>VLOOKUP(AA389,Poulefase!$BD$76:$BE$87,2,FALSE)</f>
        <v>-</v>
      </c>
      <c r="AL389" t="str">
        <f>VLOOKUP(AB389,Poulefase!$BD$76:$BE$87,2,FALSE)</f>
        <v>-</v>
      </c>
      <c r="AM389" t="str">
        <f>VLOOKUP(AC389,Poulefase!$BD$76:$BE$87,2,FALSE)</f>
        <v>-</v>
      </c>
    </row>
    <row r="390" spans="7:39" ht="16.2" thickBot="1">
      <c r="G390" s="81">
        <v>385</v>
      </c>
      <c r="H390" s="76" t="s">
        <v>9</v>
      </c>
      <c r="I390" s="76" t="s">
        <v>10</v>
      </c>
      <c r="J390" s="76" t="s">
        <v>11</v>
      </c>
      <c r="K390" s="75"/>
      <c r="L390" s="75"/>
      <c r="M390" s="76" t="s">
        <v>14</v>
      </c>
      <c r="N390" s="76" t="s">
        <v>136</v>
      </c>
      <c r="O390" s="76" t="s">
        <v>137</v>
      </c>
      <c r="P390" s="75"/>
      <c r="Q390" s="75"/>
      <c r="R390" s="76" t="s">
        <v>140</v>
      </c>
      <c r="S390" s="76" t="s">
        <v>141</v>
      </c>
      <c r="U390" t="s">
        <v>594</v>
      </c>
      <c r="V390" s="75" t="s">
        <v>137</v>
      </c>
      <c r="W390" s="75" t="s">
        <v>136</v>
      </c>
      <c r="X390" s="75" t="s">
        <v>10</v>
      </c>
      <c r="Y390" s="75" t="s">
        <v>11</v>
      </c>
      <c r="Z390" s="75" t="s">
        <v>9</v>
      </c>
      <c r="AA390" s="75" t="s">
        <v>14</v>
      </c>
      <c r="AB390" s="75" t="s">
        <v>141</v>
      </c>
      <c r="AC390" s="82" t="s">
        <v>140</v>
      </c>
      <c r="AE390" t="s">
        <v>594</v>
      </c>
      <c r="AF390" t="str">
        <f>VLOOKUP(V390,Poulefase!$BD$76:$BE$87,2,FALSE)</f>
        <v>-</v>
      </c>
      <c r="AG390" t="str">
        <f>VLOOKUP(W390,Poulefase!$BD$76:$BE$87,2,FALSE)</f>
        <v>-</v>
      </c>
      <c r="AH390" t="str">
        <f>VLOOKUP(X390,Poulefase!$BD$76:$BE$87,2,FALSE)</f>
        <v>-</v>
      </c>
      <c r="AI390" t="str">
        <f>VLOOKUP(Y390,Poulefase!$BD$76:$BE$87,2,FALSE)</f>
        <v>-</v>
      </c>
      <c r="AJ390" t="str">
        <f>VLOOKUP(Z390,Poulefase!$BD$76:$BE$87,2,FALSE)</f>
        <v>-</v>
      </c>
      <c r="AK390" t="str">
        <f>VLOOKUP(AA390,Poulefase!$BD$76:$BE$87,2,FALSE)</f>
        <v>-</v>
      </c>
      <c r="AL390" t="str">
        <f>VLOOKUP(AB390,Poulefase!$BD$76:$BE$87,2,FALSE)</f>
        <v>-</v>
      </c>
      <c r="AM390" t="str">
        <f>VLOOKUP(AC390,Poulefase!$BD$76:$BE$87,2,FALSE)</f>
        <v>-</v>
      </c>
    </row>
    <row r="391" spans="7:39" ht="16.2" thickBot="1">
      <c r="G391" s="81">
        <v>386</v>
      </c>
      <c r="H391" s="76" t="s">
        <v>9</v>
      </c>
      <c r="I391" s="76" t="s">
        <v>10</v>
      </c>
      <c r="J391" s="76" t="s">
        <v>11</v>
      </c>
      <c r="K391" s="75"/>
      <c r="L391" s="75"/>
      <c r="M391" s="76" t="s">
        <v>14</v>
      </c>
      <c r="N391" s="76" t="s">
        <v>136</v>
      </c>
      <c r="O391" s="76" t="s">
        <v>137</v>
      </c>
      <c r="P391" s="75"/>
      <c r="Q391" s="76" t="s">
        <v>139</v>
      </c>
      <c r="R391" s="75"/>
      <c r="S391" s="76" t="s">
        <v>141</v>
      </c>
      <c r="U391" t="s">
        <v>595</v>
      </c>
      <c r="V391" s="75" t="s">
        <v>137</v>
      </c>
      <c r="W391" s="75" t="s">
        <v>136</v>
      </c>
      <c r="X391" s="75" t="s">
        <v>10</v>
      </c>
      <c r="Y391" s="75" t="s">
        <v>11</v>
      </c>
      <c r="Z391" s="75" t="s">
        <v>9</v>
      </c>
      <c r="AA391" s="75" t="s">
        <v>14</v>
      </c>
      <c r="AB391" s="75" t="s">
        <v>141</v>
      </c>
      <c r="AC391" s="82" t="s">
        <v>139</v>
      </c>
      <c r="AE391" t="s">
        <v>595</v>
      </c>
      <c r="AF391" t="str">
        <f>VLOOKUP(V391,Poulefase!$BD$76:$BE$87,2,FALSE)</f>
        <v>-</v>
      </c>
      <c r="AG391" t="str">
        <f>VLOOKUP(W391,Poulefase!$BD$76:$BE$87,2,FALSE)</f>
        <v>-</v>
      </c>
      <c r="AH391" t="str">
        <f>VLOOKUP(X391,Poulefase!$BD$76:$BE$87,2,FALSE)</f>
        <v>-</v>
      </c>
      <c r="AI391" t="str">
        <f>VLOOKUP(Y391,Poulefase!$BD$76:$BE$87,2,FALSE)</f>
        <v>-</v>
      </c>
      <c r="AJ391" t="str">
        <f>VLOOKUP(Z391,Poulefase!$BD$76:$BE$87,2,FALSE)</f>
        <v>-</v>
      </c>
      <c r="AK391" t="str">
        <f>VLOOKUP(AA391,Poulefase!$BD$76:$BE$87,2,FALSE)</f>
        <v>-</v>
      </c>
      <c r="AL391" t="str">
        <f>VLOOKUP(AB391,Poulefase!$BD$76:$BE$87,2,FALSE)</f>
        <v>-</v>
      </c>
      <c r="AM391" t="str">
        <f>VLOOKUP(AC391,Poulefase!$BD$76:$BE$87,2,FALSE)</f>
        <v>-</v>
      </c>
    </row>
    <row r="392" spans="7:39" ht="16.2" thickBot="1">
      <c r="G392" s="81">
        <v>387</v>
      </c>
      <c r="H392" s="76" t="s">
        <v>9</v>
      </c>
      <c r="I392" s="76" t="s">
        <v>10</v>
      </c>
      <c r="J392" s="76" t="s">
        <v>11</v>
      </c>
      <c r="K392" s="75"/>
      <c r="L392" s="75"/>
      <c r="M392" s="76" t="s">
        <v>14</v>
      </c>
      <c r="N392" s="76" t="s">
        <v>136</v>
      </c>
      <c r="O392" s="76" t="s">
        <v>137</v>
      </c>
      <c r="P392" s="75"/>
      <c r="Q392" s="76" t="s">
        <v>139</v>
      </c>
      <c r="R392" s="76" t="s">
        <v>140</v>
      </c>
      <c r="S392" s="75"/>
      <c r="U392" t="s">
        <v>596</v>
      </c>
      <c r="V392" s="75" t="s">
        <v>137</v>
      </c>
      <c r="W392" s="75" t="s">
        <v>136</v>
      </c>
      <c r="X392" s="75" t="s">
        <v>10</v>
      </c>
      <c r="Y392" s="75" t="s">
        <v>11</v>
      </c>
      <c r="Z392" s="75" t="s">
        <v>9</v>
      </c>
      <c r="AA392" s="75" t="s">
        <v>14</v>
      </c>
      <c r="AB392" s="75" t="s">
        <v>139</v>
      </c>
      <c r="AC392" s="82" t="s">
        <v>140</v>
      </c>
      <c r="AE392" t="s">
        <v>596</v>
      </c>
      <c r="AF392" t="str">
        <f>VLOOKUP(V392,Poulefase!$BD$76:$BE$87,2,FALSE)</f>
        <v>-</v>
      </c>
      <c r="AG392" t="str">
        <f>VLOOKUP(W392,Poulefase!$BD$76:$BE$87,2,FALSE)</f>
        <v>-</v>
      </c>
      <c r="AH392" t="str">
        <f>VLOOKUP(X392,Poulefase!$BD$76:$BE$87,2,FALSE)</f>
        <v>-</v>
      </c>
      <c r="AI392" t="str">
        <f>VLOOKUP(Y392,Poulefase!$BD$76:$BE$87,2,FALSE)</f>
        <v>-</v>
      </c>
      <c r="AJ392" t="str">
        <f>VLOOKUP(Z392,Poulefase!$BD$76:$BE$87,2,FALSE)</f>
        <v>-</v>
      </c>
      <c r="AK392" t="str">
        <f>VLOOKUP(AA392,Poulefase!$BD$76:$BE$87,2,FALSE)</f>
        <v>-</v>
      </c>
      <c r="AL392" t="str">
        <f>VLOOKUP(AB392,Poulefase!$BD$76:$BE$87,2,FALSE)</f>
        <v>-</v>
      </c>
      <c r="AM392" t="str">
        <f>VLOOKUP(AC392,Poulefase!$BD$76:$BE$87,2,FALSE)</f>
        <v>-</v>
      </c>
    </row>
    <row r="393" spans="7:39" ht="16.2" thickBot="1">
      <c r="G393" s="81">
        <v>388</v>
      </c>
      <c r="H393" s="76" t="s">
        <v>9</v>
      </c>
      <c r="I393" s="76" t="s">
        <v>10</v>
      </c>
      <c r="J393" s="76" t="s">
        <v>11</v>
      </c>
      <c r="K393" s="75"/>
      <c r="L393" s="75"/>
      <c r="M393" s="76" t="s">
        <v>14</v>
      </c>
      <c r="N393" s="76" t="s">
        <v>136</v>
      </c>
      <c r="O393" s="76" t="s">
        <v>137</v>
      </c>
      <c r="P393" s="76" t="s">
        <v>138</v>
      </c>
      <c r="Q393" s="75"/>
      <c r="R393" s="75"/>
      <c r="S393" s="76" t="s">
        <v>141</v>
      </c>
      <c r="U393" t="s">
        <v>597</v>
      </c>
      <c r="V393" s="75" t="s">
        <v>137</v>
      </c>
      <c r="W393" s="75" t="s">
        <v>136</v>
      </c>
      <c r="X393" s="75" t="s">
        <v>10</v>
      </c>
      <c r="Y393" s="75" t="s">
        <v>11</v>
      </c>
      <c r="Z393" s="75" t="s">
        <v>9</v>
      </c>
      <c r="AA393" s="75" t="s">
        <v>14</v>
      </c>
      <c r="AB393" s="75" t="s">
        <v>141</v>
      </c>
      <c r="AC393" s="82" t="s">
        <v>138</v>
      </c>
      <c r="AE393" t="s">
        <v>597</v>
      </c>
      <c r="AF393" t="str">
        <f>VLOOKUP(V393,Poulefase!$BD$76:$BE$87,2,FALSE)</f>
        <v>-</v>
      </c>
      <c r="AG393" t="str">
        <f>VLOOKUP(W393,Poulefase!$BD$76:$BE$87,2,FALSE)</f>
        <v>-</v>
      </c>
      <c r="AH393" t="str">
        <f>VLOOKUP(X393,Poulefase!$BD$76:$BE$87,2,FALSE)</f>
        <v>-</v>
      </c>
      <c r="AI393" t="str">
        <f>VLOOKUP(Y393,Poulefase!$BD$76:$BE$87,2,FALSE)</f>
        <v>-</v>
      </c>
      <c r="AJ393" t="str">
        <f>VLOOKUP(Z393,Poulefase!$BD$76:$BE$87,2,FALSE)</f>
        <v>-</v>
      </c>
      <c r="AK393" t="str">
        <f>VLOOKUP(AA393,Poulefase!$BD$76:$BE$87,2,FALSE)</f>
        <v>-</v>
      </c>
      <c r="AL393" t="str">
        <f>VLOOKUP(AB393,Poulefase!$BD$76:$BE$87,2,FALSE)</f>
        <v>-</v>
      </c>
      <c r="AM393" t="str">
        <f>VLOOKUP(AC393,Poulefase!$BD$76:$BE$87,2,FALSE)</f>
        <v>-</v>
      </c>
    </row>
    <row r="394" spans="7:39" ht="16.2" thickBot="1">
      <c r="G394" s="81">
        <v>389</v>
      </c>
      <c r="H394" s="76" t="s">
        <v>9</v>
      </c>
      <c r="I394" s="76" t="s">
        <v>10</v>
      </c>
      <c r="J394" s="76" t="s">
        <v>11</v>
      </c>
      <c r="K394" s="75"/>
      <c r="L394" s="75"/>
      <c r="M394" s="76" t="s">
        <v>14</v>
      </c>
      <c r="N394" s="76" t="s">
        <v>136</v>
      </c>
      <c r="O394" s="76" t="s">
        <v>137</v>
      </c>
      <c r="P394" s="76" t="s">
        <v>138</v>
      </c>
      <c r="Q394" s="75"/>
      <c r="R394" s="76" t="s">
        <v>140</v>
      </c>
      <c r="S394" s="75"/>
      <c r="U394" t="s">
        <v>598</v>
      </c>
      <c r="V394" s="75" t="s">
        <v>137</v>
      </c>
      <c r="W394" s="75" t="s">
        <v>136</v>
      </c>
      <c r="X394" s="75" t="s">
        <v>10</v>
      </c>
      <c r="Y394" s="75" t="s">
        <v>11</v>
      </c>
      <c r="Z394" s="75" t="s">
        <v>9</v>
      </c>
      <c r="AA394" s="75" t="s">
        <v>14</v>
      </c>
      <c r="AB394" s="75" t="s">
        <v>138</v>
      </c>
      <c r="AC394" s="82" t="s">
        <v>140</v>
      </c>
      <c r="AE394" t="s">
        <v>598</v>
      </c>
      <c r="AF394" t="str">
        <f>VLOOKUP(V394,Poulefase!$BD$76:$BE$87,2,FALSE)</f>
        <v>-</v>
      </c>
      <c r="AG394" t="str">
        <f>VLOOKUP(W394,Poulefase!$BD$76:$BE$87,2,FALSE)</f>
        <v>-</v>
      </c>
      <c r="AH394" t="str">
        <f>VLOOKUP(X394,Poulefase!$BD$76:$BE$87,2,FALSE)</f>
        <v>-</v>
      </c>
      <c r="AI394" t="str">
        <f>VLOOKUP(Y394,Poulefase!$BD$76:$BE$87,2,FALSE)</f>
        <v>-</v>
      </c>
      <c r="AJ394" t="str">
        <f>VLOOKUP(Z394,Poulefase!$BD$76:$BE$87,2,FALSE)</f>
        <v>-</v>
      </c>
      <c r="AK394" t="str">
        <f>VLOOKUP(AA394,Poulefase!$BD$76:$BE$87,2,FALSE)</f>
        <v>-</v>
      </c>
      <c r="AL394" t="str">
        <f>VLOOKUP(AB394,Poulefase!$BD$76:$BE$87,2,FALSE)</f>
        <v>-</v>
      </c>
      <c r="AM394" t="str">
        <f>VLOOKUP(AC394,Poulefase!$BD$76:$BE$87,2,FALSE)</f>
        <v>-</v>
      </c>
    </row>
    <row r="395" spans="7:39" ht="16.2" thickBot="1">
      <c r="G395" s="81">
        <v>390</v>
      </c>
      <c r="H395" s="76" t="s">
        <v>9</v>
      </c>
      <c r="I395" s="76" t="s">
        <v>10</v>
      </c>
      <c r="J395" s="76" t="s">
        <v>11</v>
      </c>
      <c r="K395" s="75"/>
      <c r="L395" s="75"/>
      <c r="M395" s="76" t="s">
        <v>14</v>
      </c>
      <c r="N395" s="76" t="s">
        <v>136</v>
      </c>
      <c r="O395" s="76" t="s">
        <v>137</v>
      </c>
      <c r="P395" s="76" t="s">
        <v>138</v>
      </c>
      <c r="Q395" s="76" t="s">
        <v>139</v>
      </c>
      <c r="R395" s="75"/>
      <c r="S395" s="75"/>
      <c r="U395" t="s">
        <v>599</v>
      </c>
      <c r="V395" s="75" t="s">
        <v>137</v>
      </c>
      <c r="W395" s="75" t="s">
        <v>136</v>
      </c>
      <c r="X395" s="75" t="s">
        <v>10</v>
      </c>
      <c r="Y395" s="75" t="s">
        <v>11</v>
      </c>
      <c r="Z395" s="75" t="s">
        <v>9</v>
      </c>
      <c r="AA395" s="75" t="s">
        <v>14</v>
      </c>
      <c r="AB395" s="75" t="s">
        <v>138</v>
      </c>
      <c r="AC395" s="82" t="s">
        <v>139</v>
      </c>
      <c r="AE395" t="s">
        <v>599</v>
      </c>
      <c r="AF395" t="str">
        <f>VLOOKUP(V395,Poulefase!$BD$76:$BE$87,2,FALSE)</f>
        <v>-</v>
      </c>
      <c r="AG395" t="str">
        <f>VLOOKUP(W395,Poulefase!$BD$76:$BE$87,2,FALSE)</f>
        <v>-</v>
      </c>
      <c r="AH395" t="str">
        <f>VLOOKUP(X395,Poulefase!$BD$76:$BE$87,2,FALSE)</f>
        <v>-</v>
      </c>
      <c r="AI395" t="str">
        <f>VLOOKUP(Y395,Poulefase!$BD$76:$BE$87,2,FALSE)</f>
        <v>-</v>
      </c>
      <c r="AJ395" t="str">
        <f>VLOOKUP(Z395,Poulefase!$BD$76:$BE$87,2,FALSE)</f>
        <v>-</v>
      </c>
      <c r="AK395" t="str">
        <f>VLOOKUP(AA395,Poulefase!$BD$76:$BE$87,2,FALSE)</f>
        <v>-</v>
      </c>
      <c r="AL395" t="str">
        <f>VLOOKUP(AB395,Poulefase!$BD$76:$BE$87,2,FALSE)</f>
        <v>-</v>
      </c>
      <c r="AM395" t="str">
        <f>VLOOKUP(AC395,Poulefase!$BD$76:$BE$87,2,FALSE)</f>
        <v>-</v>
      </c>
    </row>
    <row r="396" spans="7:39" ht="16.2" thickBot="1">
      <c r="G396" s="81">
        <v>391</v>
      </c>
      <c r="H396" s="76" t="s">
        <v>9</v>
      </c>
      <c r="I396" s="76" t="s">
        <v>10</v>
      </c>
      <c r="J396" s="76" t="s">
        <v>11</v>
      </c>
      <c r="K396" s="75"/>
      <c r="L396" s="76" t="s">
        <v>13</v>
      </c>
      <c r="M396" s="75"/>
      <c r="N396" s="75"/>
      <c r="O396" s="75"/>
      <c r="P396" s="76" t="s">
        <v>138</v>
      </c>
      <c r="Q396" s="76" t="s">
        <v>139</v>
      </c>
      <c r="R396" s="76" t="s">
        <v>140</v>
      </c>
      <c r="S396" s="76" t="s">
        <v>141</v>
      </c>
      <c r="U396" t="s">
        <v>600</v>
      </c>
      <c r="V396" s="75" t="s">
        <v>13</v>
      </c>
      <c r="W396" s="75" t="s">
        <v>139</v>
      </c>
      <c r="X396" s="75" t="s">
        <v>10</v>
      </c>
      <c r="Y396" s="75" t="s">
        <v>9</v>
      </c>
      <c r="Z396" s="75" t="s">
        <v>138</v>
      </c>
      <c r="AA396" s="75" t="s">
        <v>11</v>
      </c>
      <c r="AB396" s="75" t="s">
        <v>141</v>
      </c>
      <c r="AC396" s="82" t="s">
        <v>140</v>
      </c>
      <c r="AE396" t="s">
        <v>600</v>
      </c>
      <c r="AF396" t="str">
        <f>VLOOKUP(V396,Poulefase!$BD$76:$BE$87,2,FALSE)</f>
        <v>-</v>
      </c>
      <c r="AG396" t="str">
        <f>VLOOKUP(W396,Poulefase!$BD$76:$BE$87,2,FALSE)</f>
        <v>-</v>
      </c>
      <c r="AH396" t="str">
        <f>VLOOKUP(X396,Poulefase!$BD$76:$BE$87,2,FALSE)</f>
        <v>-</v>
      </c>
      <c r="AI396" t="str">
        <f>VLOOKUP(Y396,Poulefase!$BD$76:$BE$87,2,FALSE)</f>
        <v>-</v>
      </c>
      <c r="AJ396" t="str">
        <f>VLOOKUP(Z396,Poulefase!$BD$76:$BE$87,2,FALSE)</f>
        <v>-</v>
      </c>
      <c r="AK396" t="str">
        <f>VLOOKUP(AA396,Poulefase!$BD$76:$BE$87,2,FALSE)</f>
        <v>-</v>
      </c>
      <c r="AL396" t="str">
        <f>VLOOKUP(AB396,Poulefase!$BD$76:$BE$87,2,FALSE)</f>
        <v>-</v>
      </c>
      <c r="AM396" t="str">
        <f>VLOOKUP(AC396,Poulefase!$BD$76:$BE$87,2,FALSE)</f>
        <v>-</v>
      </c>
    </row>
    <row r="397" spans="7:39" ht="16.2" thickBot="1">
      <c r="G397" s="81">
        <v>392</v>
      </c>
      <c r="H397" s="76" t="s">
        <v>9</v>
      </c>
      <c r="I397" s="76" t="s">
        <v>10</v>
      </c>
      <c r="J397" s="76" t="s">
        <v>11</v>
      </c>
      <c r="K397" s="75"/>
      <c r="L397" s="76" t="s">
        <v>13</v>
      </c>
      <c r="M397" s="75"/>
      <c r="N397" s="75"/>
      <c r="O397" s="76" t="s">
        <v>137</v>
      </c>
      <c r="P397" s="75"/>
      <c r="Q397" s="76" t="s">
        <v>139</v>
      </c>
      <c r="R397" s="76" t="s">
        <v>140</v>
      </c>
      <c r="S397" s="76" t="s">
        <v>141</v>
      </c>
      <c r="U397" t="s">
        <v>601</v>
      </c>
      <c r="V397" s="75" t="s">
        <v>13</v>
      </c>
      <c r="W397" s="75" t="s">
        <v>139</v>
      </c>
      <c r="X397" s="75" t="s">
        <v>10</v>
      </c>
      <c r="Y397" s="75" t="s">
        <v>11</v>
      </c>
      <c r="Z397" s="75" t="s">
        <v>9</v>
      </c>
      <c r="AA397" s="75" t="s">
        <v>137</v>
      </c>
      <c r="AB397" s="75" t="s">
        <v>141</v>
      </c>
      <c r="AC397" s="82" t="s">
        <v>140</v>
      </c>
      <c r="AE397" t="s">
        <v>601</v>
      </c>
      <c r="AF397" t="str">
        <f>VLOOKUP(V397,Poulefase!$BD$76:$BE$87,2,FALSE)</f>
        <v>-</v>
      </c>
      <c r="AG397" t="str">
        <f>VLOOKUP(W397,Poulefase!$BD$76:$BE$87,2,FALSE)</f>
        <v>-</v>
      </c>
      <c r="AH397" t="str">
        <f>VLOOKUP(X397,Poulefase!$BD$76:$BE$87,2,FALSE)</f>
        <v>-</v>
      </c>
      <c r="AI397" t="str">
        <f>VLOOKUP(Y397,Poulefase!$BD$76:$BE$87,2,FALSE)</f>
        <v>-</v>
      </c>
      <c r="AJ397" t="str">
        <f>VLOOKUP(Z397,Poulefase!$BD$76:$BE$87,2,FALSE)</f>
        <v>-</v>
      </c>
      <c r="AK397" t="str">
        <f>VLOOKUP(AA397,Poulefase!$BD$76:$BE$87,2,FALSE)</f>
        <v>-</v>
      </c>
      <c r="AL397" t="str">
        <f>VLOOKUP(AB397,Poulefase!$BD$76:$BE$87,2,FALSE)</f>
        <v>-</v>
      </c>
      <c r="AM397" t="str">
        <f>VLOOKUP(AC397,Poulefase!$BD$76:$BE$87,2,FALSE)</f>
        <v>-</v>
      </c>
    </row>
    <row r="398" spans="7:39" ht="16.2" thickBot="1">
      <c r="G398" s="81">
        <v>393</v>
      </c>
      <c r="H398" s="76" t="s">
        <v>9</v>
      </c>
      <c r="I398" s="76" t="s">
        <v>10</v>
      </c>
      <c r="J398" s="76" t="s">
        <v>11</v>
      </c>
      <c r="K398" s="75"/>
      <c r="L398" s="76" t="s">
        <v>13</v>
      </c>
      <c r="M398" s="75"/>
      <c r="N398" s="75"/>
      <c r="O398" s="76" t="s">
        <v>137</v>
      </c>
      <c r="P398" s="76" t="s">
        <v>138</v>
      </c>
      <c r="Q398" s="75"/>
      <c r="R398" s="76" t="s">
        <v>140</v>
      </c>
      <c r="S398" s="76" t="s">
        <v>141</v>
      </c>
      <c r="U398" t="s">
        <v>602</v>
      </c>
      <c r="V398" s="75" t="s">
        <v>13</v>
      </c>
      <c r="W398" s="75" t="s">
        <v>138</v>
      </c>
      <c r="X398" s="75" t="s">
        <v>10</v>
      </c>
      <c r="Y398" s="75" t="s">
        <v>11</v>
      </c>
      <c r="Z398" s="75" t="s">
        <v>9</v>
      </c>
      <c r="AA398" s="75" t="s">
        <v>137</v>
      </c>
      <c r="AB398" s="75" t="s">
        <v>141</v>
      </c>
      <c r="AC398" s="82" t="s">
        <v>140</v>
      </c>
      <c r="AE398" t="s">
        <v>602</v>
      </c>
      <c r="AF398" t="str">
        <f>VLOOKUP(V398,Poulefase!$BD$76:$BE$87,2,FALSE)</f>
        <v>-</v>
      </c>
      <c r="AG398" t="str">
        <f>VLOOKUP(W398,Poulefase!$BD$76:$BE$87,2,FALSE)</f>
        <v>-</v>
      </c>
      <c r="AH398" t="str">
        <f>VLOOKUP(X398,Poulefase!$BD$76:$BE$87,2,FALSE)</f>
        <v>-</v>
      </c>
      <c r="AI398" t="str">
        <f>VLOOKUP(Y398,Poulefase!$BD$76:$BE$87,2,FALSE)</f>
        <v>-</v>
      </c>
      <c r="AJ398" t="str">
        <f>VLOOKUP(Z398,Poulefase!$BD$76:$BE$87,2,FALSE)</f>
        <v>-</v>
      </c>
      <c r="AK398" t="str">
        <f>VLOOKUP(AA398,Poulefase!$BD$76:$BE$87,2,FALSE)</f>
        <v>-</v>
      </c>
      <c r="AL398" t="str">
        <f>VLOOKUP(AB398,Poulefase!$BD$76:$BE$87,2,FALSE)</f>
        <v>-</v>
      </c>
      <c r="AM398" t="str">
        <f>VLOOKUP(AC398,Poulefase!$BD$76:$BE$87,2,FALSE)</f>
        <v>-</v>
      </c>
    </row>
    <row r="399" spans="7:39" ht="16.2" thickBot="1">
      <c r="G399" s="81">
        <v>394</v>
      </c>
      <c r="H399" s="76" t="s">
        <v>9</v>
      </c>
      <c r="I399" s="76" t="s">
        <v>10</v>
      </c>
      <c r="J399" s="76" t="s">
        <v>11</v>
      </c>
      <c r="K399" s="75"/>
      <c r="L399" s="76" t="s">
        <v>13</v>
      </c>
      <c r="M399" s="75"/>
      <c r="N399" s="75"/>
      <c r="O399" s="76" t="s">
        <v>137</v>
      </c>
      <c r="P399" s="76" t="s">
        <v>138</v>
      </c>
      <c r="Q399" s="76" t="s">
        <v>139</v>
      </c>
      <c r="R399" s="75"/>
      <c r="S399" s="76" t="s">
        <v>141</v>
      </c>
      <c r="U399" t="s">
        <v>603</v>
      </c>
      <c r="V399" s="75" t="s">
        <v>13</v>
      </c>
      <c r="W399" s="75" t="s">
        <v>139</v>
      </c>
      <c r="X399" s="75" t="s">
        <v>10</v>
      </c>
      <c r="Y399" s="75" t="s">
        <v>11</v>
      </c>
      <c r="Z399" s="75" t="s">
        <v>9</v>
      </c>
      <c r="AA399" s="75" t="s">
        <v>137</v>
      </c>
      <c r="AB399" s="75" t="s">
        <v>141</v>
      </c>
      <c r="AC399" s="82" t="s">
        <v>138</v>
      </c>
      <c r="AE399" t="s">
        <v>603</v>
      </c>
      <c r="AF399" t="str">
        <f>VLOOKUP(V399,Poulefase!$BD$76:$BE$87,2,FALSE)</f>
        <v>-</v>
      </c>
      <c r="AG399" t="str">
        <f>VLOOKUP(W399,Poulefase!$BD$76:$BE$87,2,FALSE)</f>
        <v>-</v>
      </c>
      <c r="AH399" t="str">
        <f>VLOOKUP(X399,Poulefase!$BD$76:$BE$87,2,FALSE)</f>
        <v>-</v>
      </c>
      <c r="AI399" t="str">
        <f>VLOOKUP(Y399,Poulefase!$BD$76:$BE$87,2,FALSE)</f>
        <v>-</v>
      </c>
      <c r="AJ399" t="str">
        <f>VLOOKUP(Z399,Poulefase!$BD$76:$BE$87,2,FALSE)</f>
        <v>-</v>
      </c>
      <c r="AK399" t="str">
        <f>VLOOKUP(AA399,Poulefase!$BD$76:$BE$87,2,FALSE)</f>
        <v>-</v>
      </c>
      <c r="AL399" t="str">
        <f>VLOOKUP(AB399,Poulefase!$BD$76:$BE$87,2,FALSE)</f>
        <v>-</v>
      </c>
      <c r="AM399" t="str">
        <f>VLOOKUP(AC399,Poulefase!$BD$76:$BE$87,2,FALSE)</f>
        <v>-</v>
      </c>
    </row>
    <row r="400" spans="7:39" ht="16.2" thickBot="1">
      <c r="G400" s="81">
        <v>395</v>
      </c>
      <c r="H400" s="76" t="s">
        <v>9</v>
      </c>
      <c r="I400" s="76" t="s">
        <v>10</v>
      </c>
      <c r="J400" s="76" t="s">
        <v>11</v>
      </c>
      <c r="K400" s="75"/>
      <c r="L400" s="76" t="s">
        <v>13</v>
      </c>
      <c r="M400" s="75"/>
      <c r="N400" s="75"/>
      <c r="O400" s="76" t="s">
        <v>137</v>
      </c>
      <c r="P400" s="76" t="s">
        <v>138</v>
      </c>
      <c r="Q400" s="76" t="s">
        <v>139</v>
      </c>
      <c r="R400" s="76" t="s">
        <v>140</v>
      </c>
      <c r="S400" s="75"/>
      <c r="U400" t="s">
        <v>604</v>
      </c>
      <c r="V400" s="75" t="s">
        <v>13</v>
      </c>
      <c r="W400" s="75" t="s">
        <v>139</v>
      </c>
      <c r="X400" s="75" t="s">
        <v>10</v>
      </c>
      <c r="Y400" s="75" t="s">
        <v>11</v>
      </c>
      <c r="Z400" s="75" t="s">
        <v>9</v>
      </c>
      <c r="AA400" s="75" t="s">
        <v>137</v>
      </c>
      <c r="AB400" s="75" t="s">
        <v>138</v>
      </c>
      <c r="AC400" s="82" t="s">
        <v>140</v>
      </c>
      <c r="AE400" t="s">
        <v>604</v>
      </c>
      <c r="AF400" t="str">
        <f>VLOOKUP(V400,Poulefase!$BD$76:$BE$87,2,FALSE)</f>
        <v>-</v>
      </c>
      <c r="AG400" t="str">
        <f>VLOOKUP(W400,Poulefase!$BD$76:$BE$87,2,FALSE)</f>
        <v>-</v>
      </c>
      <c r="AH400" t="str">
        <f>VLOOKUP(X400,Poulefase!$BD$76:$BE$87,2,FALSE)</f>
        <v>-</v>
      </c>
      <c r="AI400" t="str">
        <f>VLOOKUP(Y400,Poulefase!$BD$76:$BE$87,2,FALSE)</f>
        <v>-</v>
      </c>
      <c r="AJ400" t="str">
        <f>VLOOKUP(Z400,Poulefase!$BD$76:$BE$87,2,FALSE)</f>
        <v>-</v>
      </c>
      <c r="AK400" t="str">
        <f>VLOOKUP(AA400,Poulefase!$BD$76:$BE$87,2,FALSE)</f>
        <v>-</v>
      </c>
      <c r="AL400" t="str">
        <f>VLOOKUP(AB400,Poulefase!$BD$76:$BE$87,2,FALSE)</f>
        <v>-</v>
      </c>
      <c r="AM400" t="str">
        <f>VLOOKUP(AC400,Poulefase!$BD$76:$BE$87,2,FALSE)</f>
        <v>-</v>
      </c>
    </row>
    <row r="401" spans="7:39" ht="16.2" thickBot="1">
      <c r="G401" s="81">
        <v>396</v>
      </c>
      <c r="H401" s="76" t="s">
        <v>9</v>
      </c>
      <c r="I401" s="76" t="s">
        <v>10</v>
      </c>
      <c r="J401" s="76" t="s">
        <v>11</v>
      </c>
      <c r="K401" s="75"/>
      <c r="L401" s="76" t="s">
        <v>13</v>
      </c>
      <c r="M401" s="75"/>
      <c r="N401" s="76" t="s">
        <v>136</v>
      </c>
      <c r="O401" s="75"/>
      <c r="P401" s="75"/>
      <c r="Q401" s="76" t="s">
        <v>139</v>
      </c>
      <c r="R401" s="76" t="s">
        <v>140</v>
      </c>
      <c r="S401" s="76" t="s">
        <v>141</v>
      </c>
      <c r="U401" t="s">
        <v>605</v>
      </c>
      <c r="V401" s="75" t="s">
        <v>13</v>
      </c>
      <c r="W401" s="75" t="s">
        <v>139</v>
      </c>
      <c r="X401" s="75" t="s">
        <v>10</v>
      </c>
      <c r="Y401" s="75" t="s">
        <v>11</v>
      </c>
      <c r="Z401" s="75" t="s">
        <v>9</v>
      </c>
      <c r="AA401" s="75" t="s">
        <v>136</v>
      </c>
      <c r="AB401" s="75" t="s">
        <v>141</v>
      </c>
      <c r="AC401" s="82" t="s">
        <v>140</v>
      </c>
      <c r="AE401" t="s">
        <v>605</v>
      </c>
      <c r="AF401" t="str">
        <f>VLOOKUP(V401,Poulefase!$BD$76:$BE$87,2,FALSE)</f>
        <v>-</v>
      </c>
      <c r="AG401" t="str">
        <f>VLOOKUP(W401,Poulefase!$BD$76:$BE$87,2,FALSE)</f>
        <v>-</v>
      </c>
      <c r="AH401" t="str">
        <f>VLOOKUP(X401,Poulefase!$BD$76:$BE$87,2,FALSE)</f>
        <v>-</v>
      </c>
      <c r="AI401" t="str">
        <f>VLOOKUP(Y401,Poulefase!$BD$76:$BE$87,2,FALSE)</f>
        <v>-</v>
      </c>
      <c r="AJ401" t="str">
        <f>VLOOKUP(Z401,Poulefase!$BD$76:$BE$87,2,FALSE)</f>
        <v>-</v>
      </c>
      <c r="AK401" t="str">
        <f>VLOOKUP(AA401,Poulefase!$BD$76:$BE$87,2,FALSE)</f>
        <v>-</v>
      </c>
      <c r="AL401" t="str">
        <f>VLOOKUP(AB401,Poulefase!$BD$76:$BE$87,2,FALSE)</f>
        <v>-</v>
      </c>
      <c r="AM401" t="str">
        <f>VLOOKUP(AC401,Poulefase!$BD$76:$BE$87,2,FALSE)</f>
        <v>-</v>
      </c>
    </row>
    <row r="402" spans="7:39" ht="16.2" thickBot="1">
      <c r="G402" s="81">
        <v>397</v>
      </c>
      <c r="H402" s="76" t="s">
        <v>9</v>
      </c>
      <c r="I402" s="76" t="s">
        <v>10</v>
      </c>
      <c r="J402" s="76" t="s">
        <v>11</v>
      </c>
      <c r="K402" s="75"/>
      <c r="L402" s="76" t="s">
        <v>13</v>
      </c>
      <c r="M402" s="75"/>
      <c r="N402" s="76" t="s">
        <v>136</v>
      </c>
      <c r="O402" s="75"/>
      <c r="P402" s="76" t="s">
        <v>138</v>
      </c>
      <c r="Q402" s="75"/>
      <c r="R402" s="76" t="s">
        <v>140</v>
      </c>
      <c r="S402" s="76" t="s">
        <v>141</v>
      </c>
      <c r="U402" t="s">
        <v>606</v>
      </c>
      <c r="V402" s="75" t="s">
        <v>13</v>
      </c>
      <c r="W402" s="75" t="s">
        <v>136</v>
      </c>
      <c r="X402" s="75" t="s">
        <v>10</v>
      </c>
      <c r="Y402" s="75" t="s">
        <v>9</v>
      </c>
      <c r="Z402" s="75" t="s">
        <v>138</v>
      </c>
      <c r="AA402" s="75" t="s">
        <v>11</v>
      </c>
      <c r="AB402" s="75" t="s">
        <v>141</v>
      </c>
      <c r="AC402" s="82" t="s">
        <v>140</v>
      </c>
      <c r="AE402" t="s">
        <v>606</v>
      </c>
      <c r="AF402" t="str">
        <f>VLOOKUP(V402,Poulefase!$BD$76:$BE$87,2,FALSE)</f>
        <v>-</v>
      </c>
      <c r="AG402" t="str">
        <f>VLOOKUP(W402,Poulefase!$BD$76:$BE$87,2,FALSE)</f>
        <v>-</v>
      </c>
      <c r="AH402" t="str">
        <f>VLOOKUP(X402,Poulefase!$BD$76:$BE$87,2,FALSE)</f>
        <v>-</v>
      </c>
      <c r="AI402" t="str">
        <f>VLOOKUP(Y402,Poulefase!$BD$76:$BE$87,2,FALSE)</f>
        <v>-</v>
      </c>
      <c r="AJ402" t="str">
        <f>VLOOKUP(Z402,Poulefase!$BD$76:$BE$87,2,FALSE)</f>
        <v>-</v>
      </c>
      <c r="AK402" t="str">
        <f>VLOOKUP(AA402,Poulefase!$BD$76:$BE$87,2,FALSE)</f>
        <v>-</v>
      </c>
      <c r="AL402" t="str">
        <f>VLOOKUP(AB402,Poulefase!$BD$76:$BE$87,2,FALSE)</f>
        <v>-</v>
      </c>
      <c r="AM402" t="str">
        <f>VLOOKUP(AC402,Poulefase!$BD$76:$BE$87,2,FALSE)</f>
        <v>-</v>
      </c>
    </row>
    <row r="403" spans="7:39" ht="16.2" thickBot="1">
      <c r="G403" s="81">
        <v>398</v>
      </c>
      <c r="H403" s="76" t="s">
        <v>9</v>
      </c>
      <c r="I403" s="76" t="s">
        <v>10</v>
      </c>
      <c r="J403" s="76" t="s">
        <v>11</v>
      </c>
      <c r="K403" s="75"/>
      <c r="L403" s="76" t="s">
        <v>13</v>
      </c>
      <c r="M403" s="75"/>
      <c r="N403" s="76" t="s">
        <v>136</v>
      </c>
      <c r="O403" s="75"/>
      <c r="P403" s="76" t="s">
        <v>138</v>
      </c>
      <c r="Q403" s="76" t="s">
        <v>139</v>
      </c>
      <c r="R403" s="75"/>
      <c r="S403" s="76" t="s">
        <v>141</v>
      </c>
      <c r="U403" t="s">
        <v>607</v>
      </c>
      <c r="V403" s="75" t="s">
        <v>13</v>
      </c>
      <c r="W403" s="75" t="s">
        <v>139</v>
      </c>
      <c r="X403" s="75" t="s">
        <v>10</v>
      </c>
      <c r="Y403" s="75" t="s">
        <v>11</v>
      </c>
      <c r="Z403" s="75" t="s">
        <v>9</v>
      </c>
      <c r="AA403" s="75" t="s">
        <v>136</v>
      </c>
      <c r="AB403" s="75" t="s">
        <v>141</v>
      </c>
      <c r="AC403" s="82" t="s">
        <v>138</v>
      </c>
      <c r="AE403" t="s">
        <v>607</v>
      </c>
      <c r="AF403" t="str">
        <f>VLOOKUP(V403,Poulefase!$BD$76:$BE$87,2,FALSE)</f>
        <v>-</v>
      </c>
      <c r="AG403" t="str">
        <f>VLOOKUP(W403,Poulefase!$BD$76:$BE$87,2,FALSE)</f>
        <v>-</v>
      </c>
      <c r="AH403" t="str">
        <f>VLOOKUP(X403,Poulefase!$BD$76:$BE$87,2,FALSE)</f>
        <v>-</v>
      </c>
      <c r="AI403" t="str">
        <f>VLOOKUP(Y403,Poulefase!$BD$76:$BE$87,2,FALSE)</f>
        <v>-</v>
      </c>
      <c r="AJ403" t="str">
        <f>VLOOKUP(Z403,Poulefase!$BD$76:$BE$87,2,FALSE)</f>
        <v>-</v>
      </c>
      <c r="AK403" t="str">
        <f>VLOOKUP(AA403,Poulefase!$BD$76:$BE$87,2,FALSE)</f>
        <v>-</v>
      </c>
      <c r="AL403" t="str">
        <f>VLOOKUP(AB403,Poulefase!$BD$76:$BE$87,2,FALSE)</f>
        <v>-</v>
      </c>
      <c r="AM403" t="str">
        <f>VLOOKUP(AC403,Poulefase!$BD$76:$BE$87,2,FALSE)</f>
        <v>-</v>
      </c>
    </row>
    <row r="404" spans="7:39" ht="16.2" thickBot="1">
      <c r="G404" s="81">
        <v>399</v>
      </c>
      <c r="H404" s="76" t="s">
        <v>9</v>
      </c>
      <c r="I404" s="76" t="s">
        <v>10</v>
      </c>
      <c r="J404" s="76" t="s">
        <v>11</v>
      </c>
      <c r="K404" s="75"/>
      <c r="L404" s="76" t="s">
        <v>13</v>
      </c>
      <c r="M404" s="75"/>
      <c r="N404" s="76" t="s">
        <v>136</v>
      </c>
      <c r="O404" s="75"/>
      <c r="P404" s="76" t="s">
        <v>138</v>
      </c>
      <c r="Q404" s="76" t="s">
        <v>139</v>
      </c>
      <c r="R404" s="76" t="s">
        <v>140</v>
      </c>
      <c r="S404" s="75"/>
      <c r="U404" t="s">
        <v>608</v>
      </c>
      <c r="V404" s="75" t="s">
        <v>13</v>
      </c>
      <c r="W404" s="75" t="s">
        <v>139</v>
      </c>
      <c r="X404" s="75" t="s">
        <v>10</v>
      </c>
      <c r="Y404" s="75" t="s">
        <v>11</v>
      </c>
      <c r="Z404" s="75" t="s">
        <v>9</v>
      </c>
      <c r="AA404" s="75" t="s">
        <v>136</v>
      </c>
      <c r="AB404" s="75" t="s">
        <v>138</v>
      </c>
      <c r="AC404" s="82" t="s">
        <v>140</v>
      </c>
      <c r="AE404" t="s">
        <v>608</v>
      </c>
      <c r="AF404" t="str">
        <f>VLOOKUP(V404,Poulefase!$BD$76:$BE$87,2,FALSE)</f>
        <v>-</v>
      </c>
      <c r="AG404" t="str">
        <f>VLOOKUP(W404,Poulefase!$BD$76:$BE$87,2,FALSE)</f>
        <v>-</v>
      </c>
      <c r="AH404" t="str">
        <f>VLOOKUP(X404,Poulefase!$BD$76:$BE$87,2,FALSE)</f>
        <v>-</v>
      </c>
      <c r="AI404" t="str">
        <f>VLOOKUP(Y404,Poulefase!$BD$76:$BE$87,2,FALSE)</f>
        <v>-</v>
      </c>
      <c r="AJ404" t="str">
        <f>VLOOKUP(Z404,Poulefase!$BD$76:$BE$87,2,FALSE)</f>
        <v>-</v>
      </c>
      <c r="AK404" t="str">
        <f>VLOOKUP(AA404,Poulefase!$BD$76:$BE$87,2,FALSE)</f>
        <v>-</v>
      </c>
      <c r="AL404" t="str">
        <f>VLOOKUP(AB404,Poulefase!$BD$76:$BE$87,2,FALSE)</f>
        <v>-</v>
      </c>
      <c r="AM404" t="str">
        <f>VLOOKUP(AC404,Poulefase!$BD$76:$BE$87,2,FALSE)</f>
        <v>-</v>
      </c>
    </row>
    <row r="405" spans="7:39" ht="16.2" thickBot="1">
      <c r="G405" s="81">
        <v>400</v>
      </c>
      <c r="H405" s="76" t="s">
        <v>9</v>
      </c>
      <c r="I405" s="76" t="s">
        <v>10</v>
      </c>
      <c r="J405" s="76" t="s">
        <v>11</v>
      </c>
      <c r="K405" s="75"/>
      <c r="L405" s="76" t="s">
        <v>13</v>
      </c>
      <c r="M405" s="75"/>
      <c r="N405" s="76" t="s">
        <v>136</v>
      </c>
      <c r="O405" s="76" t="s">
        <v>137</v>
      </c>
      <c r="P405" s="75"/>
      <c r="Q405" s="75"/>
      <c r="R405" s="76" t="s">
        <v>140</v>
      </c>
      <c r="S405" s="76" t="s">
        <v>141</v>
      </c>
      <c r="U405" t="s">
        <v>609</v>
      </c>
      <c r="V405" s="75" t="s">
        <v>13</v>
      </c>
      <c r="W405" s="75" t="s">
        <v>136</v>
      </c>
      <c r="X405" s="75" t="s">
        <v>10</v>
      </c>
      <c r="Y405" s="75" t="s">
        <v>11</v>
      </c>
      <c r="Z405" s="75" t="s">
        <v>9</v>
      </c>
      <c r="AA405" s="75" t="s">
        <v>137</v>
      </c>
      <c r="AB405" s="75" t="s">
        <v>141</v>
      </c>
      <c r="AC405" s="82" t="s">
        <v>140</v>
      </c>
      <c r="AE405" t="s">
        <v>609</v>
      </c>
      <c r="AF405" t="str">
        <f>VLOOKUP(V405,Poulefase!$BD$76:$BE$87,2,FALSE)</f>
        <v>-</v>
      </c>
      <c r="AG405" t="str">
        <f>VLOOKUP(W405,Poulefase!$BD$76:$BE$87,2,FALSE)</f>
        <v>-</v>
      </c>
      <c r="AH405" t="str">
        <f>VLOOKUP(X405,Poulefase!$BD$76:$BE$87,2,FALSE)</f>
        <v>-</v>
      </c>
      <c r="AI405" t="str">
        <f>VLOOKUP(Y405,Poulefase!$BD$76:$BE$87,2,FALSE)</f>
        <v>-</v>
      </c>
      <c r="AJ405" t="str">
        <f>VLOOKUP(Z405,Poulefase!$BD$76:$BE$87,2,FALSE)</f>
        <v>-</v>
      </c>
      <c r="AK405" t="str">
        <f>VLOOKUP(AA405,Poulefase!$BD$76:$BE$87,2,FALSE)</f>
        <v>-</v>
      </c>
      <c r="AL405" t="str">
        <f>VLOOKUP(AB405,Poulefase!$BD$76:$BE$87,2,FALSE)</f>
        <v>-</v>
      </c>
      <c r="AM405" t="str">
        <f>VLOOKUP(AC405,Poulefase!$BD$76:$BE$87,2,FALSE)</f>
        <v>-</v>
      </c>
    </row>
    <row r="406" spans="7:39" ht="16.2" thickBot="1">
      <c r="G406" s="81">
        <v>401</v>
      </c>
      <c r="H406" s="76" t="s">
        <v>9</v>
      </c>
      <c r="I406" s="76" t="s">
        <v>10</v>
      </c>
      <c r="J406" s="76" t="s">
        <v>11</v>
      </c>
      <c r="K406" s="75"/>
      <c r="L406" s="76" t="s">
        <v>13</v>
      </c>
      <c r="M406" s="75"/>
      <c r="N406" s="76" t="s">
        <v>136</v>
      </c>
      <c r="O406" s="76" t="s">
        <v>137</v>
      </c>
      <c r="P406" s="75"/>
      <c r="Q406" s="76" t="s">
        <v>139</v>
      </c>
      <c r="R406" s="75"/>
      <c r="S406" s="76" t="s">
        <v>141</v>
      </c>
      <c r="U406" t="s">
        <v>610</v>
      </c>
      <c r="V406" s="75" t="s">
        <v>137</v>
      </c>
      <c r="W406" s="75" t="s">
        <v>139</v>
      </c>
      <c r="X406" s="75" t="s">
        <v>10</v>
      </c>
      <c r="Y406" s="75" t="s">
        <v>11</v>
      </c>
      <c r="Z406" s="75" t="s">
        <v>9</v>
      </c>
      <c r="AA406" s="75" t="s">
        <v>136</v>
      </c>
      <c r="AB406" s="75" t="s">
        <v>141</v>
      </c>
      <c r="AC406" s="82" t="s">
        <v>13</v>
      </c>
      <c r="AE406" t="s">
        <v>610</v>
      </c>
      <c r="AF406" t="str">
        <f>VLOOKUP(V406,Poulefase!$BD$76:$BE$87,2,FALSE)</f>
        <v>-</v>
      </c>
      <c r="AG406" t="str">
        <f>VLOOKUP(W406,Poulefase!$BD$76:$BE$87,2,FALSE)</f>
        <v>-</v>
      </c>
      <c r="AH406" t="str">
        <f>VLOOKUP(X406,Poulefase!$BD$76:$BE$87,2,FALSE)</f>
        <v>-</v>
      </c>
      <c r="AI406" t="str">
        <f>VLOOKUP(Y406,Poulefase!$BD$76:$BE$87,2,FALSE)</f>
        <v>-</v>
      </c>
      <c r="AJ406" t="str">
        <f>VLOOKUP(Z406,Poulefase!$BD$76:$BE$87,2,FALSE)</f>
        <v>-</v>
      </c>
      <c r="AK406" t="str">
        <f>VLOOKUP(AA406,Poulefase!$BD$76:$BE$87,2,FALSE)</f>
        <v>-</v>
      </c>
      <c r="AL406" t="str">
        <f>VLOOKUP(AB406,Poulefase!$BD$76:$BE$87,2,FALSE)</f>
        <v>-</v>
      </c>
      <c r="AM406" t="str">
        <f>VLOOKUP(AC406,Poulefase!$BD$76:$BE$87,2,FALSE)</f>
        <v>-</v>
      </c>
    </row>
    <row r="407" spans="7:39" ht="16.2" thickBot="1">
      <c r="G407" s="81">
        <v>402</v>
      </c>
      <c r="H407" s="76" t="s">
        <v>9</v>
      </c>
      <c r="I407" s="76" t="s">
        <v>10</v>
      </c>
      <c r="J407" s="76" t="s">
        <v>11</v>
      </c>
      <c r="K407" s="75"/>
      <c r="L407" s="76" t="s">
        <v>13</v>
      </c>
      <c r="M407" s="75"/>
      <c r="N407" s="76" t="s">
        <v>136</v>
      </c>
      <c r="O407" s="76" t="s">
        <v>137</v>
      </c>
      <c r="P407" s="75"/>
      <c r="Q407" s="76" t="s">
        <v>139</v>
      </c>
      <c r="R407" s="76" t="s">
        <v>140</v>
      </c>
      <c r="S407" s="75"/>
      <c r="U407" t="s">
        <v>611</v>
      </c>
      <c r="V407" s="75" t="s">
        <v>137</v>
      </c>
      <c r="W407" s="75" t="s">
        <v>139</v>
      </c>
      <c r="X407" s="75" t="s">
        <v>10</v>
      </c>
      <c r="Y407" s="75" t="s">
        <v>11</v>
      </c>
      <c r="Z407" s="75" t="s">
        <v>9</v>
      </c>
      <c r="AA407" s="75" t="s">
        <v>136</v>
      </c>
      <c r="AB407" s="75" t="s">
        <v>13</v>
      </c>
      <c r="AC407" s="82" t="s">
        <v>140</v>
      </c>
      <c r="AE407" t="s">
        <v>611</v>
      </c>
      <c r="AF407" t="str">
        <f>VLOOKUP(V407,Poulefase!$BD$76:$BE$87,2,FALSE)</f>
        <v>-</v>
      </c>
      <c r="AG407" t="str">
        <f>VLOOKUP(W407,Poulefase!$BD$76:$BE$87,2,FALSE)</f>
        <v>-</v>
      </c>
      <c r="AH407" t="str">
        <f>VLOOKUP(X407,Poulefase!$BD$76:$BE$87,2,FALSE)</f>
        <v>-</v>
      </c>
      <c r="AI407" t="str">
        <f>VLOOKUP(Y407,Poulefase!$BD$76:$BE$87,2,FALSE)</f>
        <v>-</v>
      </c>
      <c r="AJ407" t="str">
        <f>VLOOKUP(Z407,Poulefase!$BD$76:$BE$87,2,FALSE)</f>
        <v>-</v>
      </c>
      <c r="AK407" t="str">
        <f>VLOOKUP(AA407,Poulefase!$BD$76:$BE$87,2,FALSE)</f>
        <v>-</v>
      </c>
      <c r="AL407" t="str">
        <f>VLOOKUP(AB407,Poulefase!$BD$76:$BE$87,2,FALSE)</f>
        <v>-</v>
      </c>
      <c r="AM407" t="str">
        <f>VLOOKUP(AC407,Poulefase!$BD$76:$BE$87,2,FALSE)</f>
        <v>-</v>
      </c>
    </row>
    <row r="408" spans="7:39" ht="16.2" thickBot="1">
      <c r="G408" s="81">
        <v>403</v>
      </c>
      <c r="H408" s="76" t="s">
        <v>9</v>
      </c>
      <c r="I408" s="76" t="s">
        <v>10</v>
      </c>
      <c r="J408" s="76" t="s">
        <v>11</v>
      </c>
      <c r="K408" s="75"/>
      <c r="L408" s="76" t="s">
        <v>13</v>
      </c>
      <c r="M408" s="75"/>
      <c r="N408" s="76" t="s">
        <v>136</v>
      </c>
      <c r="O408" s="76" t="s">
        <v>137</v>
      </c>
      <c r="P408" s="76" t="s">
        <v>138</v>
      </c>
      <c r="Q408" s="75"/>
      <c r="R408" s="75"/>
      <c r="S408" s="76" t="s">
        <v>141</v>
      </c>
      <c r="U408" t="s">
        <v>612</v>
      </c>
      <c r="V408" s="75" t="s">
        <v>13</v>
      </c>
      <c r="W408" s="75" t="s">
        <v>136</v>
      </c>
      <c r="X408" s="75" t="s">
        <v>10</v>
      </c>
      <c r="Y408" s="75" t="s">
        <v>11</v>
      </c>
      <c r="Z408" s="75" t="s">
        <v>9</v>
      </c>
      <c r="AA408" s="75" t="s">
        <v>137</v>
      </c>
      <c r="AB408" s="75" t="s">
        <v>141</v>
      </c>
      <c r="AC408" s="82" t="s">
        <v>138</v>
      </c>
      <c r="AE408" t="s">
        <v>612</v>
      </c>
      <c r="AF408" t="str">
        <f>VLOOKUP(V408,Poulefase!$BD$76:$BE$87,2,FALSE)</f>
        <v>-</v>
      </c>
      <c r="AG408" t="str">
        <f>VLOOKUP(W408,Poulefase!$BD$76:$BE$87,2,FALSE)</f>
        <v>-</v>
      </c>
      <c r="AH408" t="str">
        <f>VLOOKUP(X408,Poulefase!$BD$76:$BE$87,2,FALSE)</f>
        <v>-</v>
      </c>
      <c r="AI408" t="str">
        <f>VLOOKUP(Y408,Poulefase!$BD$76:$BE$87,2,FALSE)</f>
        <v>-</v>
      </c>
      <c r="AJ408" t="str">
        <f>VLOOKUP(Z408,Poulefase!$BD$76:$BE$87,2,FALSE)</f>
        <v>-</v>
      </c>
      <c r="AK408" t="str">
        <f>VLOOKUP(AA408,Poulefase!$BD$76:$BE$87,2,FALSE)</f>
        <v>-</v>
      </c>
      <c r="AL408" t="str">
        <f>VLOOKUP(AB408,Poulefase!$BD$76:$BE$87,2,FALSE)</f>
        <v>-</v>
      </c>
      <c r="AM408" t="str">
        <f>VLOOKUP(AC408,Poulefase!$BD$76:$BE$87,2,FALSE)</f>
        <v>-</v>
      </c>
    </row>
    <row r="409" spans="7:39" ht="16.2" thickBot="1">
      <c r="G409" s="81">
        <v>404</v>
      </c>
      <c r="H409" s="76" t="s">
        <v>9</v>
      </c>
      <c r="I409" s="76" t="s">
        <v>10</v>
      </c>
      <c r="J409" s="76" t="s">
        <v>11</v>
      </c>
      <c r="K409" s="75"/>
      <c r="L409" s="76" t="s">
        <v>13</v>
      </c>
      <c r="M409" s="75"/>
      <c r="N409" s="76" t="s">
        <v>136</v>
      </c>
      <c r="O409" s="76" t="s">
        <v>137</v>
      </c>
      <c r="P409" s="76" t="s">
        <v>138</v>
      </c>
      <c r="Q409" s="75"/>
      <c r="R409" s="76" t="s">
        <v>140</v>
      </c>
      <c r="S409" s="75"/>
      <c r="U409" t="s">
        <v>613</v>
      </c>
      <c r="V409" s="75" t="s">
        <v>13</v>
      </c>
      <c r="W409" s="75" t="s">
        <v>136</v>
      </c>
      <c r="X409" s="75" t="s">
        <v>10</v>
      </c>
      <c r="Y409" s="75" t="s">
        <v>11</v>
      </c>
      <c r="Z409" s="75" t="s">
        <v>9</v>
      </c>
      <c r="AA409" s="75" t="s">
        <v>137</v>
      </c>
      <c r="AB409" s="75" t="s">
        <v>138</v>
      </c>
      <c r="AC409" s="82" t="s">
        <v>140</v>
      </c>
      <c r="AE409" t="s">
        <v>613</v>
      </c>
      <c r="AF409" t="str">
        <f>VLOOKUP(V409,Poulefase!$BD$76:$BE$87,2,FALSE)</f>
        <v>-</v>
      </c>
      <c r="AG409" t="str">
        <f>VLOOKUP(W409,Poulefase!$BD$76:$BE$87,2,FALSE)</f>
        <v>-</v>
      </c>
      <c r="AH409" t="str">
        <f>VLOOKUP(X409,Poulefase!$BD$76:$BE$87,2,FALSE)</f>
        <v>-</v>
      </c>
      <c r="AI409" t="str">
        <f>VLOOKUP(Y409,Poulefase!$BD$76:$BE$87,2,FALSE)</f>
        <v>-</v>
      </c>
      <c r="AJ409" t="str">
        <f>VLOOKUP(Z409,Poulefase!$BD$76:$BE$87,2,FALSE)</f>
        <v>-</v>
      </c>
      <c r="AK409" t="str">
        <f>VLOOKUP(AA409,Poulefase!$BD$76:$BE$87,2,FALSE)</f>
        <v>-</v>
      </c>
      <c r="AL409" t="str">
        <f>VLOOKUP(AB409,Poulefase!$BD$76:$BE$87,2,FALSE)</f>
        <v>-</v>
      </c>
      <c r="AM409" t="str">
        <f>VLOOKUP(AC409,Poulefase!$BD$76:$BE$87,2,FALSE)</f>
        <v>-</v>
      </c>
    </row>
    <row r="410" spans="7:39" ht="16.2" thickBot="1">
      <c r="G410" s="81">
        <v>405</v>
      </c>
      <c r="H410" s="76" t="s">
        <v>9</v>
      </c>
      <c r="I410" s="76" t="s">
        <v>10</v>
      </c>
      <c r="J410" s="76" t="s">
        <v>11</v>
      </c>
      <c r="K410" s="75"/>
      <c r="L410" s="76" t="s">
        <v>13</v>
      </c>
      <c r="M410" s="75"/>
      <c r="N410" s="76" t="s">
        <v>136</v>
      </c>
      <c r="O410" s="76" t="s">
        <v>137</v>
      </c>
      <c r="P410" s="76" t="s">
        <v>138</v>
      </c>
      <c r="Q410" s="76" t="s">
        <v>139</v>
      </c>
      <c r="R410" s="75"/>
      <c r="S410" s="75"/>
      <c r="U410" t="s">
        <v>614</v>
      </c>
      <c r="V410" s="75" t="s">
        <v>137</v>
      </c>
      <c r="W410" s="75" t="s">
        <v>139</v>
      </c>
      <c r="X410" s="75" t="s">
        <v>10</v>
      </c>
      <c r="Y410" s="75" t="s">
        <v>11</v>
      </c>
      <c r="Z410" s="75" t="s">
        <v>9</v>
      </c>
      <c r="AA410" s="75" t="s">
        <v>136</v>
      </c>
      <c r="AB410" s="75" t="s">
        <v>13</v>
      </c>
      <c r="AC410" s="82" t="s">
        <v>138</v>
      </c>
      <c r="AE410" t="s">
        <v>614</v>
      </c>
      <c r="AF410" t="str">
        <f>VLOOKUP(V410,Poulefase!$BD$76:$BE$87,2,FALSE)</f>
        <v>-</v>
      </c>
      <c r="AG410" t="str">
        <f>VLOOKUP(W410,Poulefase!$BD$76:$BE$87,2,FALSE)</f>
        <v>-</v>
      </c>
      <c r="AH410" t="str">
        <f>VLOOKUP(X410,Poulefase!$BD$76:$BE$87,2,FALSE)</f>
        <v>-</v>
      </c>
      <c r="AI410" t="str">
        <f>VLOOKUP(Y410,Poulefase!$BD$76:$BE$87,2,FALSE)</f>
        <v>-</v>
      </c>
      <c r="AJ410" t="str">
        <f>VLOOKUP(Z410,Poulefase!$BD$76:$BE$87,2,FALSE)</f>
        <v>-</v>
      </c>
      <c r="AK410" t="str">
        <f>VLOOKUP(AA410,Poulefase!$BD$76:$BE$87,2,FALSE)</f>
        <v>-</v>
      </c>
      <c r="AL410" t="str">
        <f>VLOOKUP(AB410,Poulefase!$BD$76:$BE$87,2,FALSE)</f>
        <v>-</v>
      </c>
      <c r="AM410" t="str">
        <f>VLOOKUP(AC410,Poulefase!$BD$76:$BE$87,2,FALSE)</f>
        <v>-</v>
      </c>
    </row>
    <row r="411" spans="7:39" ht="16.2" thickBot="1">
      <c r="G411" s="81">
        <v>406</v>
      </c>
      <c r="H411" s="76" t="s">
        <v>9</v>
      </c>
      <c r="I411" s="76" t="s">
        <v>10</v>
      </c>
      <c r="J411" s="76" t="s">
        <v>11</v>
      </c>
      <c r="K411" s="75"/>
      <c r="L411" s="76" t="s">
        <v>13</v>
      </c>
      <c r="M411" s="76" t="s">
        <v>14</v>
      </c>
      <c r="N411" s="75"/>
      <c r="O411" s="75"/>
      <c r="P411" s="75"/>
      <c r="Q411" s="76" t="s">
        <v>139</v>
      </c>
      <c r="R411" s="76" t="s">
        <v>140</v>
      </c>
      <c r="S411" s="76" t="s">
        <v>141</v>
      </c>
      <c r="U411" t="s">
        <v>615</v>
      </c>
      <c r="V411" s="75" t="s">
        <v>13</v>
      </c>
      <c r="W411" s="75" t="s">
        <v>139</v>
      </c>
      <c r="X411" s="75" t="s">
        <v>10</v>
      </c>
      <c r="Y411" s="75" t="s">
        <v>11</v>
      </c>
      <c r="Z411" s="75" t="s">
        <v>9</v>
      </c>
      <c r="AA411" s="75" t="s">
        <v>14</v>
      </c>
      <c r="AB411" s="75" t="s">
        <v>141</v>
      </c>
      <c r="AC411" s="82" t="s">
        <v>140</v>
      </c>
      <c r="AE411" t="s">
        <v>615</v>
      </c>
      <c r="AF411" t="str">
        <f>VLOOKUP(V411,Poulefase!$BD$76:$BE$87,2,FALSE)</f>
        <v>-</v>
      </c>
      <c r="AG411" t="str">
        <f>VLOOKUP(W411,Poulefase!$BD$76:$BE$87,2,FALSE)</f>
        <v>-</v>
      </c>
      <c r="AH411" t="str">
        <f>VLOOKUP(X411,Poulefase!$BD$76:$BE$87,2,FALSE)</f>
        <v>-</v>
      </c>
      <c r="AI411" t="str">
        <f>VLOOKUP(Y411,Poulefase!$BD$76:$BE$87,2,FALSE)</f>
        <v>-</v>
      </c>
      <c r="AJ411" t="str">
        <f>VLOOKUP(Z411,Poulefase!$BD$76:$BE$87,2,FALSE)</f>
        <v>-</v>
      </c>
      <c r="AK411" t="str">
        <f>VLOOKUP(AA411,Poulefase!$BD$76:$BE$87,2,FALSE)</f>
        <v>-</v>
      </c>
      <c r="AL411" t="str">
        <f>VLOOKUP(AB411,Poulefase!$BD$76:$BE$87,2,FALSE)</f>
        <v>-</v>
      </c>
      <c r="AM411" t="str">
        <f>VLOOKUP(AC411,Poulefase!$BD$76:$BE$87,2,FALSE)</f>
        <v>-</v>
      </c>
    </row>
    <row r="412" spans="7:39" ht="16.2" thickBot="1">
      <c r="G412" s="81">
        <v>407</v>
      </c>
      <c r="H412" s="76" t="s">
        <v>9</v>
      </c>
      <c r="I412" s="76" t="s">
        <v>10</v>
      </c>
      <c r="J412" s="76" t="s">
        <v>11</v>
      </c>
      <c r="K412" s="75"/>
      <c r="L412" s="76" t="s">
        <v>13</v>
      </c>
      <c r="M412" s="76" t="s">
        <v>14</v>
      </c>
      <c r="N412" s="75"/>
      <c r="O412" s="75"/>
      <c r="P412" s="76" t="s">
        <v>138</v>
      </c>
      <c r="Q412" s="75"/>
      <c r="R412" s="76" t="s">
        <v>140</v>
      </c>
      <c r="S412" s="76" t="s">
        <v>141</v>
      </c>
      <c r="U412" t="s">
        <v>616</v>
      </c>
      <c r="V412" s="75" t="s">
        <v>13</v>
      </c>
      <c r="W412" s="75" t="s">
        <v>138</v>
      </c>
      <c r="X412" s="75" t="s">
        <v>10</v>
      </c>
      <c r="Y412" s="75" t="s">
        <v>11</v>
      </c>
      <c r="Z412" s="75" t="s">
        <v>9</v>
      </c>
      <c r="AA412" s="75" t="s">
        <v>14</v>
      </c>
      <c r="AB412" s="75" t="s">
        <v>141</v>
      </c>
      <c r="AC412" s="82" t="s">
        <v>140</v>
      </c>
      <c r="AE412" t="s">
        <v>616</v>
      </c>
      <c r="AF412" t="str">
        <f>VLOOKUP(V412,Poulefase!$BD$76:$BE$87,2,FALSE)</f>
        <v>-</v>
      </c>
      <c r="AG412" t="str">
        <f>VLOOKUP(W412,Poulefase!$BD$76:$BE$87,2,FALSE)</f>
        <v>-</v>
      </c>
      <c r="AH412" t="str">
        <f>VLOOKUP(X412,Poulefase!$BD$76:$BE$87,2,FALSE)</f>
        <v>-</v>
      </c>
      <c r="AI412" t="str">
        <f>VLOOKUP(Y412,Poulefase!$BD$76:$BE$87,2,FALSE)</f>
        <v>-</v>
      </c>
      <c r="AJ412" t="str">
        <f>VLOOKUP(Z412,Poulefase!$BD$76:$BE$87,2,FALSE)</f>
        <v>-</v>
      </c>
      <c r="AK412" t="str">
        <f>VLOOKUP(AA412,Poulefase!$BD$76:$BE$87,2,FALSE)</f>
        <v>-</v>
      </c>
      <c r="AL412" t="str">
        <f>VLOOKUP(AB412,Poulefase!$BD$76:$BE$87,2,FALSE)</f>
        <v>-</v>
      </c>
      <c r="AM412" t="str">
        <f>VLOOKUP(AC412,Poulefase!$BD$76:$BE$87,2,FALSE)</f>
        <v>-</v>
      </c>
    </row>
    <row r="413" spans="7:39" ht="16.2" thickBot="1">
      <c r="G413" s="81">
        <v>408</v>
      </c>
      <c r="H413" s="76" t="s">
        <v>9</v>
      </c>
      <c r="I413" s="76" t="s">
        <v>10</v>
      </c>
      <c r="J413" s="76" t="s">
        <v>11</v>
      </c>
      <c r="K413" s="75"/>
      <c r="L413" s="76" t="s">
        <v>13</v>
      </c>
      <c r="M413" s="76" t="s">
        <v>14</v>
      </c>
      <c r="N413" s="75"/>
      <c r="O413" s="75"/>
      <c r="P413" s="76" t="s">
        <v>138</v>
      </c>
      <c r="Q413" s="76" t="s">
        <v>139</v>
      </c>
      <c r="R413" s="75"/>
      <c r="S413" s="76" t="s">
        <v>141</v>
      </c>
      <c r="U413" t="s">
        <v>617</v>
      </c>
      <c r="V413" s="75" t="s">
        <v>13</v>
      </c>
      <c r="W413" s="75" t="s">
        <v>139</v>
      </c>
      <c r="X413" s="75" t="s">
        <v>10</v>
      </c>
      <c r="Y413" s="75" t="s">
        <v>11</v>
      </c>
      <c r="Z413" s="75" t="s">
        <v>9</v>
      </c>
      <c r="AA413" s="75" t="s">
        <v>14</v>
      </c>
      <c r="AB413" s="75" t="s">
        <v>141</v>
      </c>
      <c r="AC413" s="82" t="s">
        <v>138</v>
      </c>
      <c r="AE413" t="s">
        <v>617</v>
      </c>
      <c r="AF413" t="str">
        <f>VLOOKUP(V413,Poulefase!$BD$76:$BE$87,2,FALSE)</f>
        <v>-</v>
      </c>
      <c r="AG413" t="str">
        <f>VLOOKUP(W413,Poulefase!$BD$76:$BE$87,2,FALSE)</f>
        <v>-</v>
      </c>
      <c r="AH413" t="str">
        <f>VLOOKUP(X413,Poulefase!$BD$76:$BE$87,2,FALSE)</f>
        <v>-</v>
      </c>
      <c r="AI413" t="str">
        <f>VLOOKUP(Y413,Poulefase!$BD$76:$BE$87,2,FALSE)</f>
        <v>-</v>
      </c>
      <c r="AJ413" t="str">
        <f>VLOOKUP(Z413,Poulefase!$BD$76:$BE$87,2,FALSE)</f>
        <v>-</v>
      </c>
      <c r="AK413" t="str">
        <f>VLOOKUP(AA413,Poulefase!$BD$76:$BE$87,2,FALSE)</f>
        <v>-</v>
      </c>
      <c r="AL413" t="str">
        <f>VLOOKUP(AB413,Poulefase!$BD$76:$BE$87,2,FALSE)</f>
        <v>-</v>
      </c>
      <c r="AM413" t="str">
        <f>VLOOKUP(AC413,Poulefase!$BD$76:$BE$87,2,FALSE)</f>
        <v>-</v>
      </c>
    </row>
    <row r="414" spans="7:39" ht="16.2" thickBot="1">
      <c r="G414" s="81">
        <v>409</v>
      </c>
      <c r="H414" s="76" t="s">
        <v>9</v>
      </c>
      <c r="I414" s="76" t="s">
        <v>10</v>
      </c>
      <c r="J414" s="76" t="s">
        <v>11</v>
      </c>
      <c r="K414" s="75"/>
      <c r="L414" s="76" t="s">
        <v>13</v>
      </c>
      <c r="M414" s="76" t="s">
        <v>14</v>
      </c>
      <c r="N414" s="75"/>
      <c r="O414" s="75"/>
      <c r="P414" s="76" t="s">
        <v>138</v>
      </c>
      <c r="Q414" s="76" t="s">
        <v>139</v>
      </c>
      <c r="R414" s="76" t="s">
        <v>140</v>
      </c>
      <c r="S414" s="75"/>
      <c r="U414" t="s">
        <v>618</v>
      </c>
      <c r="V414" s="75" t="s">
        <v>13</v>
      </c>
      <c r="W414" s="75" t="s">
        <v>139</v>
      </c>
      <c r="X414" s="75" t="s">
        <v>10</v>
      </c>
      <c r="Y414" s="75" t="s">
        <v>11</v>
      </c>
      <c r="Z414" s="75" t="s">
        <v>9</v>
      </c>
      <c r="AA414" s="75" t="s">
        <v>14</v>
      </c>
      <c r="AB414" s="75" t="s">
        <v>138</v>
      </c>
      <c r="AC414" s="82" t="s">
        <v>140</v>
      </c>
      <c r="AE414" t="s">
        <v>618</v>
      </c>
      <c r="AF414" t="str">
        <f>VLOOKUP(V414,Poulefase!$BD$76:$BE$87,2,FALSE)</f>
        <v>-</v>
      </c>
      <c r="AG414" t="str">
        <f>VLOOKUP(W414,Poulefase!$BD$76:$BE$87,2,FALSE)</f>
        <v>-</v>
      </c>
      <c r="AH414" t="str">
        <f>VLOOKUP(X414,Poulefase!$BD$76:$BE$87,2,FALSE)</f>
        <v>-</v>
      </c>
      <c r="AI414" t="str">
        <f>VLOOKUP(Y414,Poulefase!$BD$76:$BE$87,2,FALSE)</f>
        <v>-</v>
      </c>
      <c r="AJ414" t="str">
        <f>VLOOKUP(Z414,Poulefase!$BD$76:$BE$87,2,FALSE)</f>
        <v>-</v>
      </c>
      <c r="AK414" t="str">
        <f>VLOOKUP(AA414,Poulefase!$BD$76:$BE$87,2,FALSE)</f>
        <v>-</v>
      </c>
      <c r="AL414" t="str">
        <f>VLOOKUP(AB414,Poulefase!$BD$76:$BE$87,2,FALSE)</f>
        <v>-</v>
      </c>
      <c r="AM414" t="str">
        <f>VLOOKUP(AC414,Poulefase!$BD$76:$BE$87,2,FALSE)</f>
        <v>-</v>
      </c>
    </row>
    <row r="415" spans="7:39" ht="16.2" thickBot="1">
      <c r="G415" s="81">
        <v>410</v>
      </c>
      <c r="H415" s="76" t="s">
        <v>9</v>
      </c>
      <c r="I415" s="76" t="s">
        <v>10</v>
      </c>
      <c r="J415" s="76" t="s">
        <v>11</v>
      </c>
      <c r="K415" s="75"/>
      <c r="L415" s="76" t="s">
        <v>13</v>
      </c>
      <c r="M415" s="76" t="s">
        <v>14</v>
      </c>
      <c r="N415" s="75"/>
      <c r="O415" s="76" t="s">
        <v>137</v>
      </c>
      <c r="P415" s="75"/>
      <c r="Q415" s="75"/>
      <c r="R415" s="76" t="s">
        <v>140</v>
      </c>
      <c r="S415" s="76" t="s">
        <v>141</v>
      </c>
      <c r="U415" t="s">
        <v>619</v>
      </c>
      <c r="V415" s="75" t="s">
        <v>137</v>
      </c>
      <c r="W415" s="75" t="s">
        <v>13</v>
      </c>
      <c r="X415" s="75" t="s">
        <v>10</v>
      </c>
      <c r="Y415" s="75" t="s">
        <v>11</v>
      </c>
      <c r="Z415" s="75" t="s">
        <v>9</v>
      </c>
      <c r="AA415" s="75" t="s">
        <v>14</v>
      </c>
      <c r="AB415" s="75" t="s">
        <v>141</v>
      </c>
      <c r="AC415" s="82" t="s">
        <v>140</v>
      </c>
      <c r="AE415" t="s">
        <v>619</v>
      </c>
      <c r="AF415" t="str">
        <f>VLOOKUP(V415,Poulefase!$BD$76:$BE$87,2,FALSE)</f>
        <v>-</v>
      </c>
      <c r="AG415" t="str">
        <f>VLOOKUP(W415,Poulefase!$BD$76:$BE$87,2,FALSE)</f>
        <v>-</v>
      </c>
      <c r="AH415" t="str">
        <f>VLOOKUP(X415,Poulefase!$BD$76:$BE$87,2,FALSE)</f>
        <v>-</v>
      </c>
      <c r="AI415" t="str">
        <f>VLOOKUP(Y415,Poulefase!$BD$76:$BE$87,2,FALSE)</f>
        <v>-</v>
      </c>
      <c r="AJ415" t="str">
        <f>VLOOKUP(Z415,Poulefase!$BD$76:$BE$87,2,FALSE)</f>
        <v>-</v>
      </c>
      <c r="AK415" t="str">
        <f>VLOOKUP(AA415,Poulefase!$BD$76:$BE$87,2,FALSE)</f>
        <v>-</v>
      </c>
      <c r="AL415" t="str">
        <f>VLOOKUP(AB415,Poulefase!$BD$76:$BE$87,2,FALSE)</f>
        <v>-</v>
      </c>
      <c r="AM415" t="str">
        <f>VLOOKUP(AC415,Poulefase!$BD$76:$BE$87,2,FALSE)</f>
        <v>-</v>
      </c>
    </row>
    <row r="416" spans="7:39" ht="16.2" thickBot="1">
      <c r="G416" s="81">
        <v>411</v>
      </c>
      <c r="H416" s="76" t="s">
        <v>9</v>
      </c>
      <c r="I416" s="76" t="s">
        <v>10</v>
      </c>
      <c r="J416" s="76" t="s">
        <v>11</v>
      </c>
      <c r="K416" s="75"/>
      <c r="L416" s="76" t="s">
        <v>13</v>
      </c>
      <c r="M416" s="76" t="s">
        <v>14</v>
      </c>
      <c r="N416" s="75"/>
      <c r="O416" s="76" t="s">
        <v>137</v>
      </c>
      <c r="P416" s="75"/>
      <c r="Q416" s="76" t="s">
        <v>139</v>
      </c>
      <c r="R416" s="75"/>
      <c r="S416" s="76" t="s">
        <v>141</v>
      </c>
      <c r="U416" t="s">
        <v>620</v>
      </c>
      <c r="V416" s="75" t="s">
        <v>137</v>
      </c>
      <c r="W416" s="75" t="s">
        <v>139</v>
      </c>
      <c r="X416" s="75" t="s">
        <v>10</v>
      </c>
      <c r="Y416" s="75" t="s">
        <v>11</v>
      </c>
      <c r="Z416" s="75" t="s">
        <v>9</v>
      </c>
      <c r="AA416" s="75" t="s">
        <v>14</v>
      </c>
      <c r="AB416" s="75" t="s">
        <v>141</v>
      </c>
      <c r="AC416" s="82" t="s">
        <v>13</v>
      </c>
      <c r="AE416" t="s">
        <v>620</v>
      </c>
      <c r="AF416" t="str">
        <f>VLOOKUP(V416,Poulefase!$BD$76:$BE$87,2,FALSE)</f>
        <v>-</v>
      </c>
      <c r="AG416" t="str">
        <f>VLOOKUP(W416,Poulefase!$BD$76:$BE$87,2,FALSE)</f>
        <v>-</v>
      </c>
      <c r="AH416" t="str">
        <f>VLOOKUP(X416,Poulefase!$BD$76:$BE$87,2,FALSE)</f>
        <v>-</v>
      </c>
      <c r="AI416" t="str">
        <f>VLOOKUP(Y416,Poulefase!$BD$76:$BE$87,2,FALSE)</f>
        <v>-</v>
      </c>
      <c r="AJ416" t="str">
        <f>VLOOKUP(Z416,Poulefase!$BD$76:$BE$87,2,FALSE)</f>
        <v>-</v>
      </c>
      <c r="AK416" t="str">
        <f>VLOOKUP(AA416,Poulefase!$BD$76:$BE$87,2,FALSE)</f>
        <v>-</v>
      </c>
      <c r="AL416" t="str">
        <f>VLOOKUP(AB416,Poulefase!$BD$76:$BE$87,2,FALSE)</f>
        <v>-</v>
      </c>
      <c r="AM416" t="str">
        <f>VLOOKUP(AC416,Poulefase!$BD$76:$BE$87,2,FALSE)</f>
        <v>-</v>
      </c>
    </row>
    <row r="417" spans="7:39" ht="16.2" thickBot="1">
      <c r="G417" s="81">
        <v>412</v>
      </c>
      <c r="H417" s="76" t="s">
        <v>9</v>
      </c>
      <c r="I417" s="76" t="s">
        <v>10</v>
      </c>
      <c r="J417" s="76" t="s">
        <v>11</v>
      </c>
      <c r="K417" s="75"/>
      <c r="L417" s="76" t="s">
        <v>13</v>
      </c>
      <c r="M417" s="76" t="s">
        <v>14</v>
      </c>
      <c r="N417" s="75"/>
      <c r="O417" s="76" t="s">
        <v>137</v>
      </c>
      <c r="P417" s="75"/>
      <c r="Q417" s="76" t="s">
        <v>139</v>
      </c>
      <c r="R417" s="76" t="s">
        <v>140</v>
      </c>
      <c r="S417" s="75"/>
      <c r="U417" t="s">
        <v>621</v>
      </c>
      <c r="V417" s="75" t="s">
        <v>137</v>
      </c>
      <c r="W417" s="75" t="s">
        <v>139</v>
      </c>
      <c r="X417" s="75" t="s">
        <v>10</v>
      </c>
      <c r="Y417" s="75" t="s">
        <v>11</v>
      </c>
      <c r="Z417" s="75" t="s">
        <v>9</v>
      </c>
      <c r="AA417" s="75" t="s">
        <v>14</v>
      </c>
      <c r="AB417" s="75" t="s">
        <v>13</v>
      </c>
      <c r="AC417" s="82" t="s">
        <v>140</v>
      </c>
      <c r="AE417" t="s">
        <v>621</v>
      </c>
      <c r="AF417" t="str">
        <f>VLOOKUP(V417,Poulefase!$BD$76:$BE$87,2,FALSE)</f>
        <v>-</v>
      </c>
      <c r="AG417" t="str">
        <f>VLOOKUP(W417,Poulefase!$BD$76:$BE$87,2,FALSE)</f>
        <v>-</v>
      </c>
      <c r="AH417" t="str">
        <f>VLOOKUP(X417,Poulefase!$BD$76:$BE$87,2,FALSE)</f>
        <v>-</v>
      </c>
      <c r="AI417" t="str">
        <f>VLOOKUP(Y417,Poulefase!$BD$76:$BE$87,2,FALSE)</f>
        <v>-</v>
      </c>
      <c r="AJ417" t="str">
        <f>VLOOKUP(Z417,Poulefase!$BD$76:$BE$87,2,FALSE)</f>
        <v>-</v>
      </c>
      <c r="AK417" t="str">
        <f>VLOOKUP(AA417,Poulefase!$BD$76:$BE$87,2,FALSE)</f>
        <v>-</v>
      </c>
      <c r="AL417" t="str">
        <f>VLOOKUP(AB417,Poulefase!$BD$76:$BE$87,2,FALSE)</f>
        <v>-</v>
      </c>
      <c r="AM417" t="str">
        <f>VLOOKUP(AC417,Poulefase!$BD$76:$BE$87,2,FALSE)</f>
        <v>-</v>
      </c>
    </row>
    <row r="418" spans="7:39" ht="16.2" thickBot="1">
      <c r="G418" s="81">
        <v>413</v>
      </c>
      <c r="H418" s="76" t="s">
        <v>9</v>
      </c>
      <c r="I418" s="76" t="s">
        <v>10</v>
      </c>
      <c r="J418" s="76" t="s">
        <v>11</v>
      </c>
      <c r="K418" s="75"/>
      <c r="L418" s="76" t="s">
        <v>13</v>
      </c>
      <c r="M418" s="76" t="s">
        <v>14</v>
      </c>
      <c r="N418" s="75"/>
      <c r="O418" s="76" t="s">
        <v>137</v>
      </c>
      <c r="P418" s="76" t="s">
        <v>138</v>
      </c>
      <c r="Q418" s="75"/>
      <c r="R418" s="75"/>
      <c r="S418" s="76" t="s">
        <v>141</v>
      </c>
      <c r="U418" t="s">
        <v>622</v>
      </c>
      <c r="V418" s="75" t="s">
        <v>137</v>
      </c>
      <c r="W418" s="75" t="s">
        <v>13</v>
      </c>
      <c r="X418" s="75" t="s">
        <v>10</v>
      </c>
      <c r="Y418" s="75" t="s">
        <v>11</v>
      </c>
      <c r="Z418" s="75" t="s">
        <v>9</v>
      </c>
      <c r="AA418" s="75" t="s">
        <v>14</v>
      </c>
      <c r="AB418" s="75" t="s">
        <v>141</v>
      </c>
      <c r="AC418" s="82" t="s">
        <v>138</v>
      </c>
      <c r="AE418" t="s">
        <v>622</v>
      </c>
      <c r="AF418" t="str">
        <f>VLOOKUP(V418,Poulefase!$BD$76:$BE$87,2,FALSE)</f>
        <v>-</v>
      </c>
      <c r="AG418" t="str">
        <f>VLOOKUP(W418,Poulefase!$BD$76:$BE$87,2,FALSE)</f>
        <v>-</v>
      </c>
      <c r="AH418" t="str">
        <f>VLOOKUP(X418,Poulefase!$BD$76:$BE$87,2,FALSE)</f>
        <v>-</v>
      </c>
      <c r="AI418" t="str">
        <f>VLOOKUP(Y418,Poulefase!$BD$76:$BE$87,2,FALSE)</f>
        <v>-</v>
      </c>
      <c r="AJ418" t="str">
        <f>VLOOKUP(Z418,Poulefase!$BD$76:$BE$87,2,FALSE)</f>
        <v>-</v>
      </c>
      <c r="AK418" t="str">
        <f>VLOOKUP(AA418,Poulefase!$BD$76:$BE$87,2,FALSE)</f>
        <v>-</v>
      </c>
      <c r="AL418" t="str">
        <f>VLOOKUP(AB418,Poulefase!$BD$76:$BE$87,2,FALSE)</f>
        <v>-</v>
      </c>
      <c r="AM418" t="str">
        <f>VLOOKUP(AC418,Poulefase!$BD$76:$BE$87,2,FALSE)</f>
        <v>-</v>
      </c>
    </row>
    <row r="419" spans="7:39" ht="16.2" thickBot="1">
      <c r="G419" s="81">
        <v>414</v>
      </c>
      <c r="H419" s="76" t="s">
        <v>9</v>
      </c>
      <c r="I419" s="76" t="s">
        <v>10</v>
      </c>
      <c r="J419" s="76" t="s">
        <v>11</v>
      </c>
      <c r="K419" s="75"/>
      <c r="L419" s="76" t="s">
        <v>13</v>
      </c>
      <c r="M419" s="76" t="s">
        <v>14</v>
      </c>
      <c r="N419" s="75"/>
      <c r="O419" s="76" t="s">
        <v>137</v>
      </c>
      <c r="P419" s="76" t="s">
        <v>138</v>
      </c>
      <c r="Q419" s="75"/>
      <c r="R419" s="76" t="s">
        <v>140</v>
      </c>
      <c r="S419" s="75"/>
      <c r="U419" t="s">
        <v>623</v>
      </c>
      <c r="V419" s="75" t="s">
        <v>137</v>
      </c>
      <c r="W419" s="75" t="s">
        <v>13</v>
      </c>
      <c r="X419" s="75" t="s">
        <v>10</v>
      </c>
      <c r="Y419" s="75" t="s">
        <v>11</v>
      </c>
      <c r="Z419" s="75" t="s">
        <v>9</v>
      </c>
      <c r="AA419" s="75" t="s">
        <v>14</v>
      </c>
      <c r="AB419" s="75" t="s">
        <v>138</v>
      </c>
      <c r="AC419" s="82" t="s">
        <v>140</v>
      </c>
      <c r="AE419" t="s">
        <v>623</v>
      </c>
      <c r="AF419" t="str">
        <f>VLOOKUP(V419,Poulefase!$BD$76:$BE$87,2,FALSE)</f>
        <v>-</v>
      </c>
      <c r="AG419" t="str">
        <f>VLOOKUP(W419,Poulefase!$BD$76:$BE$87,2,FALSE)</f>
        <v>-</v>
      </c>
      <c r="AH419" t="str">
        <f>VLOOKUP(X419,Poulefase!$BD$76:$BE$87,2,FALSE)</f>
        <v>-</v>
      </c>
      <c r="AI419" t="str">
        <f>VLOOKUP(Y419,Poulefase!$BD$76:$BE$87,2,FALSE)</f>
        <v>-</v>
      </c>
      <c r="AJ419" t="str">
        <f>VLOOKUP(Z419,Poulefase!$BD$76:$BE$87,2,FALSE)</f>
        <v>-</v>
      </c>
      <c r="AK419" t="str">
        <f>VLOOKUP(AA419,Poulefase!$BD$76:$BE$87,2,FALSE)</f>
        <v>-</v>
      </c>
      <c r="AL419" t="str">
        <f>VLOOKUP(AB419,Poulefase!$BD$76:$BE$87,2,FALSE)</f>
        <v>-</v>
      </c>
      <c r="AM419" t="str">
        <f>VLOOKUP(AC419,Poulefase!$BD$76:$BE$87,2,FALSE)</f>
        <v>-</v>
      </c>
    </row>
    <row r="420" spans="7:39" ht="16.2" thickBot="1">
      <c r="G420" s="81">
        <v>415</v>
      </c>
      <c r="H420" s="76" t="s">
        <v>9</v>
      </c>
      <c r="I420" s="76" t="s">
        <v>10</v>
      </c>
      <c r="J420" s="76" t="s">
        <v>11</v>
      </c>
      <c r="K420" s="75"/>
      <c r="L420" s="76" t="s">
        <v>13</v>
      </c>
      <c r="M420" s="76" t="s">
        <v>14</v>
      </c>
      <c r="N420" s="75"/>
      <c r="O420" s="76" t="s">
        <v>137</v>
      </c>
      <c r="P420" s="76" t="s">
        <v>138</v>
      </c>
      <c r="Q420" s="76" t="s">
        <v>139</v>
      </c>
      <c r="R420" s="75"/>
      <c r="S420" s="75"/>
      <c r="U420" t="s">
        <v>624</v>
      </c>
      <c r="V420" s="75" t="s">
        <v>137</v>
      </c>
      <c r="W420" s="75" t="s">
        <v>139</v>
      </c>
      <c r="X420" s="75" t="s">
        <v>10</v>
      </c>
      <c r="Y420" s="75" t="s">
        <v>11</v>
      </c>
      <c r="Z420" s="75" t="s">
        <v>9</v>
      </c>
      <c r="AA420" s="75" t="s">
        <v>14</v>
      </c>
      <c r="AB420" s="75" t="s">
        <v>13</v>
      </c>
      <c r="AC420" s="82" t="s">
        <v>138</v>
      </c>
      <c r="AE420" t="s">
        <v>624</v>
      </c>
      <c r="AF420" t="str">
        <f>VLOOKUP(V420,Poulefase!$BD$76:$BE$87,2,FALSE)</f>
        <v>-</v>
      </c>
      <c r="AG420" t="str">
        <f>VLOOKUP(W420,Poulefase!$BD$76:$BE$87,2,FALSE)</f>
        <v>-</v>
      </c>
      <c r="AH420" t="str">
        <f>VLOOKUP(X420,Poulefase!$BD$76:$BE$87,2,FALSE)</f>
        <v>-</v>
      </c>
      <c r="AI420" t="str">
        <f>VLOOKUP(Y420,Poulefase!$BD$76:$BE$87,2,FALSE)</f>
        <v>-</v>
      </c>
      <c r="AJ420" t="str">
        <f>VLOOKUP(Z420,Poulefase!$BD$76:$BE$87,2,FALSE)</f>
        <v>-</v>
      </c>
      <c r="AK420" t="str">
        <f>VLOOKUP(AA420,Poulefase!$BD$76:$BE$87,2,FALSE)</f>
        <v>-</v>
      </c>
      <c r="AL420" t="str">
        <f>VLOOKUP(AB420,Poulefase!$BD$76:$BE$87,2,FALSE)</f>
        <v>-</v>
      </c>
      <c r="AM420" t="str">
        <f>VLOOKUP(AC420,Poulefase!$BD$76:$BE$87,2,FALSE)</f>
        <v>-</v>
      </c>
    </row>
    <row r="421" spans="7:39" ht="16.2" thickBot="1">
      <c r="G421" s="81">
        <v>416</v>
      </c>
      <c r="H421" s="76" t="s">
        <v>9</v>
      </c>
      <c r="I421" s="76" t="s">
        <v>10</v>
      </c>
      <c r="J421" s="76" t="s">
        <v>11</v>
      </c>
      <c r="K421" s="75"/>
      <c r="L421" s="76" t="s">
        <v>13</v>
      </c>
      <c r="M421" s="76" t="s">
        <v>14</v>
      </c>
      <c r="N421" s="76" t="s">
        <v>136</v>
      </c>
      <c r="O421" s="75"/>
      <c r="P421" s="75"/>
      <c r="Q421" s="75"/>
      <c r="R421" s="76" t="s">
        <v>140</v>
      </c>
      <c r="S421" s="76" t="s">
        <v>141</v>
      </c>
      <c r="U421" t="s">
        <v>625</v>
      </c>
      <c r="V421" s="75" t="s">
        <v>13</v>
      </c>
      <c r="W421" s="75" t="s">
        <v>136</v>
      </c>
      <c r="X421" s="75" t="s">
        <v>10</v>
      </c>
      <c r="Y421" s="75" t="s">
        <v>11</v>
      </c>
      <c r="Z421" s="75" t="s">
        <v>9</v>
      </c>
      <c r="AA421" s="75" t="s">
        <v>14</v>
      </c>
      <c r="AB421" s="75" t="s">
        <v>141</v>
      </c>
      <c r="AC421" s="82" t="s">
        <v>140</v>
      </c>
      <c r="AE421" t="s">
        <v>625</v>
      </c>
      <c r="AF421" t="str">
        <f>VLOOKUP(V421,Poulefase!$BD$76:$BE$87,2,FALSE)</f>
        <v>-</v>
      </c>
      <c r="AG421" t="str">
        <f>VLOOKUP(W421,Poulefase!$BD$76:$BE$87,2,FALSE)</f>
        <v>-</v>
      </c>
      <c r="AH421" t="str">
        <f>VLOOKUP(X421,Poulefase!$BD$76:$BE$87,2,FALSE)</f>
        <v>-</v>
      </c>
      <c r="AI421" t="str">
        <f>VLOOKUP(Y421,Poulefase!$BD$76:$BE$87,2,FALSE)</f>
        <v>-</v>
      </c>
      <c r="AJ421" t="str">
        <f>VLOOKUP(Z421,Poulefase!$BD$76:$BE$87,2,FALSE)</f>
        <v>-</v>
      </c>
      <c r="AK421" t="str">
        <f>VLOOKUP(AA421,Poulefase!$BD$76:$BE$87,2,FALSE)</f>
        <v>-</v>
      </c>
      <c r="AL421" t="str">
        <f>VLOOKUP(AB421,Poulefase!$BD$76:$BE$87,2,FALSE)</f>
        <v>-</v>
      </c>
      <c r="AM421" t="str">
        <f>VLOOKUP(AC421,Poulefase!$BD$76:$BE$87,2,FALSE)</f>
        <v>-</v>
      </c>
    </row>
    <row r="422" spans="7:39" ht="16.2" thickBot="1">
      <c r="G422" s="81">
        <v>417</v>
      </c>
      <c r="H422" s="76" t="s">
        <v>9</v>
      </c>
      <c r="I422" s="76" t="s">
        <v>10</v>
      </c>
      <c r="J422" s="76" t="s">
        <v>11</v>
      </c>
      <c r="K422" s="75"/>
      <c r="L422" s="76" t="s">
        <v>13</v>
      </c>
      <c r="M422" s="76" t="s">
        <v>14</v>
      </c>
      <c r="N422" s="76" t="s">
        <v>136</v>
      </c>
      <c r="O422" s="75"/>
      <c r="P422" s="75"/>
      <c r="Q422" s="76" t="s">
        <v>139</v>
      </c>
      <c r="R422" s="75"/>
      <c r="S422" s="76" t="s">
        <v>141</v>
      </c>
      <c r="U422" t="s">
        <v>626</v>
      </c>
      <c r="V422" s="75" t="s">
        <v>13</v>
      </c>
      <c r="W422" s="75" t="s">
        <v>136</v>
      </c>
      <c r="X422" s="75" t="s">
        <v>10</v>
      </c>
      <c r="Y422" s="75" t="s">
        <v>11</v>
      </c>
      <c r="Z422" s="75" t="s">
        <v>9</v>
      </c>
      <c r="AA422" s="75" t="s">
        <v>14</v>
      </c>
      <c r="AB422" s="75" t="s">
        <v>141</v>
      </c>
      <c r="AC422" s="82" t="s">
        <v>139</v>
      </c>
      <c r="AE422" t="s">
        <v>626</v>
      </c>
      <c r="AF422" t="str">
        <f>VLOOKUP(V422,Poulefase!$BD$76:$BE$87,2,FALSE)</f>
        <v>-</v>
      </c>
      <c r="AG422" t="str">
        <f>VLOOKUP(W422,Poulefase!$BD$76:$BE$87,2,FALSE)</f>
        <v>-</v>
      </c>
      <c r="AH422" t="str">
        <f>VLOOKUP(X422,Poulefase!$BD$76:$BE$87,2,FALSE)</f>
        <v>-</v>
      </c>
      <c r="AI422" t="str">
        <f>VLOOKUP(Y422,Poulefase!$BD$76:$BE$87,2,FALSE)</f>
        <v>-</v>
      </c>
      <c r="AJ422" t="str">
        <f>VLOOKUP(Z422,Poulefase!$BD$76:$BE$87,2,FALSE)</f>
        <v>-</v>
      </c>
      <c r="AK422" t="str">
        <f>VLOOKUP(AA422,Poulefase!$BD$76:$BE$87,2,FALSE)</f>
        <v>-</v>
      </c>
      <c r="AL422" t="str">
        <f>VLOOKUP(AB422,Poulefase!$BD$76:$BE$87,2,FALSE)</f>
        <v>-</v>
      </c>
      <c r="AM422" t="str">
        <f>VLOOKUP(AC422,Poulefase!$BD$76:$BE$87,2,FALSE)</f>
        <v>-</v>
      </c>
    </row>
    <row r="423" spans="7:39" ht="16.2" thickBot="1">
      <c r="G423" s="81">
        <v>418</v>
      </c>
      <c r="H423" s="76" t="s">
        <v>9</v>
      </c>
      <c r="I423" s="76" t="s">
        <v>10</v>
      </c>
      <c r="J423" s="76" t="s">
        <v>11</v>
      </c>
      <c r="K423" s="75"/>
      <c r="L423" s="76" t="s">
        <v>13</v>
      </c>
      <c r="M423" s="76" t="s">
        <v>14</v>
      </c>
      <c r="N423" s="76" t="s">
        <v>136</v>
      </c>
      <c r="O423" s="75"/>
      <c r="P423" s="75"/>
      <c r="Q423" s="76" t="s">
        <v>139</v>
      </c>
      <c r="R423" s="76" t="s">
        <v>140</v>
      </c>
      <c r="S423" s="75"/>
      <c r="U423" t="s">
        <v>627</v>
      </c>
      <c r="V423" s="75" t="s">
        <v>13</v>
      </c>
      <c r="W423" s="75" t="s">
        <v>136</v>
      </c>
      <c r="X423" s="75" t="s">
        <v>10</v>
      </c>
      <c r="Y423" s="75" t="s">
        <v>11</v>
      </c>
      <c r="Z423" s="75" t="s">
        <v>9</v>
      </c>
      <c r="AA423" s="75" t="s">
        <v>14</v>
      </c>
      <c r="AB423" s="75" t="s">
        <v>139</v>
      </c>
      <c r="AC423" s="82" t="s">
        <v>140</v>
      </c>
      <c r="AE423" t="s">
        <v>627</v>
      </c>
      <c r="AF423" t="str">
        <f>VLOOKUP(V423,Poulefase!$BD$76:$BE$87,2,FALSE)</f>
        <v>-</v>
      </c>
      <c r="AG423" t="str">
        <f>VLOOKUP(W423,Poulefase!$BD$76:$BE$87,2,FALSE)</f>
        <v>-</v>
      </c>
      <c r="AH423" t="str">
        <f>VLOOKUP(X423,Poulefase!$BD$76:$BE$87,2,FALSE)</f>
        <v>-</v>
      </c>
      <c r="AI423" t="str">
        <f>VLOOKUP(Y423,Poulefase!$BD$76:$BE$87,2,FALSE)</f>
        <v>-</v>
      </c>
      <c r="AJ423" t="str">
        <f>VLOOKUP(Z423,Poulefase!$BD$76:$BE$87,2,FALSE)</f>
        <v>-</v>
      </c>
      <c r="AK423" t="str">
        <f>VLOOKUP(AA423,Poulefase!$BD$76:$BE$87,2,FALSE)</f>
        <v>-</v>
      </c>
      <c r="AL423" t="str">
        <f>VLOOKUP(AB423,Poulefase!$BD$76:$BE$87,2,FALSE)</f>
        <v>-</v>
      </c>
      <c r="AM423" t="str">
        <f>VLOOKUP(AC423,Poulefase!$BD$76:$BE$87,2,FALSE)</f>
        <v>-</v>
      </c>
    </row>
    <row r="424" spans="7:39" ht="16.2" thickBot="1">
      <c r="G424" s="81">
        <v>419</v>
      </c>
      <c r="H424" s="76" t="s">
        <v>9</v>
      </c>
      <c r="I424" s="76" t="s">
        <v>10</v>
      </c>
      <c r="J424" s="76" t="s">
        <v>11</v>
      </c>
      <c r="K424" s="75"/>
      <c r="L424" s="76" t="s">
        <v>13</v>
      </c>
      <c r="M424" s="76" t="s">
        <v>14</v>
      </c>
      <c r="N424" s="76" t="s">
        <v>136</v>
      </c>
      <c r="O424" s="75"/>
      <c r="P424" s="76" t="s">
        <v>138</v>
      </c>
      <c r="Q424" s="75"/>
      <c r="R424" s="75"/>
      <c r="S424" s="76" t="s">
        <v>141</v>
      </c>
      <c r="U424" t="s">
        <v>628</v>
      </c>
      <c r="V424" s="75" t="s">
        <v>13</v>
      </c>
      <c r="W424" s="75" t="s">
        <v>136</v>
      </c>
      <c r="X424" s="75" t="s">
        <v>10</v>
      </c>
      <c r="Y424" s="75" t="s">
        <v>11</v>
      </c>
      <c r="Z424" s="75" t="s">
        <v>9</v>
      </c>
      <c r="AA424" s="75" t="s">
        <v>14</v>
      </c>
      <c r="AB424" s="75" t="s">
        <v>141</v>
      </c>
      <c r="AC424" s="82" t="s">
        <v>138</v>
      </c>
      <c r="AE424" t="s">
        <v>628</v>
      </c>
      <c r="AF424" t="str">
        <f>VLOOKUP(V424,Poulefase!$BD$76:$BE$87,2,FALSE)</f>
        <v>-</v>
      </c>
      <c r="AG424" t="str">
        <f>VLOOKUP(W424,Poulefase!$BD$76:$BE$87,2,FALSE)</f>
        <v>-</v>
      </c>
      <c r="AH424" t="str">
        <f>VLOOKUP(X424,Poulefase!$BD$76:$BE$87,2,FALSE)</f>
        <v>-</v>
      </c>
      <c r="AI424" t="str">
        <f>VLOOKUP(Y424,Poulefase!$BD$76:$BE$87,2,FALSE)</f>
        <v>-</v>
      </c>
      <c r="AJ424" t="str">
        <f>VLOOKUP(Z424,Poulefase!$BD$76:$BE$87,2,FALSE)</f>
        <v>-</v>
      </c>
      <c r="AK424" t="str">
        <f>VLOOKUP(AA424,Poulefase!$BD$76:$BE$87,2,FALSE)</f>
        <v>-</v>
      </c>
      <c r="AL424" t="str">
        <f>VLOOKUP(AB424,Poulefase!$BD$76:$BE$87,2,FALSE)</f>
        <v>-</v>
      </c>
      <c r="AM424" t="str">
        <f>VLOOKUP(AC424,Poulefase!$BD$76:$BE$87,2,FALSE)</f>
        <v>-</v>
      </c>
    </row>
    <row r="425" spans="7:39" ht="16.2" thickBot="1">
      <c r="G425" s="81">
        <v>420</v>
      </c>
      <c r="H425" s="76" t="s">
        <v>9</v>
      </c>
      <c r="I425" s="76" t="s">
        <v>10</v>
      </c>
      <c r="J425" s="76" t="s">
        <v>11</v>
      </c>
      <c r="K425" s="75"/>
      <c r="L425" s="76" t="s">
        <v>13</v>
      </c>
      <c r="M425" s="76" t="s">
        <v>14</v>
      </c>
      <c r="N425" s="76" t="s">
        <v>136</v>
      </c>
      <c r="O425" s="75"/>
      <c r="P425" s="76" t="s">
        <v>138</v>
      </c>
      <c r="Q425" s="75"/>
      <c r="R425" s="76" t="s">
        <v>140</v>
      </c>
      <c r="S425" s="75"/>
      <c r="U425" t="s">
        <v>629</v>
      </c>
      <c r="V425" s="75" t="s">
        <v>13</v>
      </c>
      <c r="W425" s="75" t="s">
        <v>136</v>
      </c>
      <c r="X425" s="75" t="s">
        <v>10</v>
      </c>
      <c r="Y425" s="75" t="s">
        <v>11</v>
      </c>
      <c r="Z425" s="75" t="s">
        <v>9</v>
      </c>
      <c r="AA425" s="75" t="s">
        <v>14</v>
      </c>
      <c r="AB425" s="75" t="s">
        <v>138</v>
      </c>
      <c r="AC425" s="82" t="s">
        <v>140</v>
      </c>
      <c r="AE425" t="s">
        <v>629</v>
      </c>
      <c r="AF425" t="str">
        <f>VLOOKUP(V425,Poulefase!$BD$76:$BE$87,2,FALSE)</f>
        <v>-</v>
      </c>
      <c r="AG425" t="str">
        <f>VLOOKUP(W425,Poulefase!$BD$76:$BE$87,2,FALSE)</f>
        <v>-</v>
      </c>
      <c r="AH425" t="str">
        <f>VLOOKUP(X425,Poulefase!$BD$76:$BE$87,2,FALSE)</f>
        <v>-</v>
      </c>
      <c r="AI425" t="str">
        <f>VLOOKUP(Y425,Poulefase!$BD$76:$BE$87,2,FALSE)</f>
        <v>-</v>
      </c>
      <c r="AJ425" t="str">
        <f>VLOOKUP(Z425,Poulefase!$BD$76:$BE$87,2,FALSE)</f>
        <v>-</v>
      </c>
      <c r="AK425" t="str">
        <f>VLOOKUP(AA425,Poulefase!$BD$76:$BE$87,2,FALSE)</f>
        <v>-</v>
      </c>
      <c r="AL425" t="str">
        <f>VLOOKUP(AB425,Poulefase!$BD$76:$BE$87,2,FALSE)</f>
        <v>-</v>
      </c>
      <c r="AM425" t="str">
        <f>VLOOKUP(AC425,Poulefase!$BD$76:$BE$87,2,FALSE)</f>
        <v>-</v>
      </c>
    </row>
    <row r="426" spans="7:39" ht="16.2" thickBot="1">
      <c r="G426" s="81">
        <v>421</v>
      </c>
      <c r="H426" s="76" t="s">
        <v>9</v>
      </c>
      <c r="I426" s="76" t="s">
        <v>10</v>
      </c>
      <c r="J426" s="76" t="s">
        <v>11</v>
      </c>
      <c r="K426" s="75"/>
      <c r="L426" s="76" t="s">
        <v>13</v>
      </c>
      <c r="M426" s="76" t="s">
        <v>14</v>
      </c>
      <c r="N426" s="76" t="s">
        <v>136</v>
      </c>
      <c r="O426" s="75"/>
      <c r="P426" s="76" t="s">
        <v>138</v>
      </c>
      <c r="Q426" s="76" t="s">
        <v>139</v>
      </c>
      <c r="R426" s="75"/>
      <c r="S426" s="75"/>
      <c r="U426" t="s">
        <v>630</v>
      </c>
      <c r="V426" s="75" t="s">
        <v>13</v>
      </c>
      <c r="W426" s="75" t="s">
        <v>136</v>
      </c>
      <c r="X426" s="75" t="s">
        <v>10</v>
      </c>
      <c r="Y426" s="75" t="s">
        <v>11</v>
      </c>
      <c r="Z426" s="75" t="s">
        <v>9</v>
      </c>
      <c r="AA426" s="75" t="s">
        <v>14</v>
      </c>
      <c r="AB426" s="75" t="s">
        <v>138</v>
      </c>
      <c r="AC426" s="82" t="s">
        <v>139</v>
      </c>
      <c r="AE426" t="s">
        <v>630</v>
      </c>
      <c r="AF426" t="str">
        <f>VLOOKUP(V426,Poulefase!$BD$76:$BE$87,2,FALSE)</f>
        <v>-</v>
      </c>
      <c r="AG426" t="str">
        <f>VLOOKUP(W426,Poulefase!$BD$76:$BE$87,2,FALSE)</f>
        <v>-</v>
      </c>
      <c r="AH426" t="str">
        <f>VLOOKUP(X426,Poulefase!$BD$76:$BE$87,2,FALSE)</f>
        <v>-</v>
      </c>
      <c r="AI426" t="str">
        <f>VLOOKUP(Y426,Poulefase!$BD$76:$BE$87,2,FALSE)</f>
        <v>-</v>
      </c>
      <c r="AJ426" t="str">
        <f>VLOOKUP(Z426,Poulefase!$BD$76:$BE$87,2,FALSE)</f>
        <v>-</v>
      </c>
      <c r="AK426" t="str">
        <f>VLOOKUP(AA426,Poulefase!$BD$76:$BE$87,2,FALSE)</f>
        <v>-</v>
      </c>
      <c r="AL426" t="str">
        <f>VLOOKUP(AB426,Poulefase!$BD$76:$BE$87,2,FALSE)</f>
        <v>-</v>
      </c>
      <c r="AM426" t="str">
        <f>VLOOKUP(AC426,Poulefase!$BD$76:$BE$87,2,FALSE)</f>
        <v>-</v>
      </c>
    </row>
    <row r="427" spans="7:39" ht="16.2" thickBot="1">
      <c r="G427" s="81">
        <v>422</v>
      </c>
      <c r="H427" s="76" t="s">
        <v>9</v>
      </c>
      <c r="I427" s="76" t="s">
        <v>10</v>
      </c>
      <c r="J427" s="76" t="s">
        <v>11</v>
      </c>
      <c r="K427" s="75"/>
      <c r="L427" s="76" t="s">
        <v>13</v>
      </c>
      <c r="M427" s="76" t="s">
        <v>14</v>
      </c>
      <c r="N427" s="76" t="s">
        <v>136</v>
      </c>
      <c r="O427" s="76" t="s">
        <v>137</v>
      </c>
      <c r="P427" s="75"/>
      <c r="Q427" s="75"/>
      <c r="R427" s="75"/>
      <c r="S427" s="76" t="s">
        <v>141</v>
      </c>
      <c r="U427" t="s">
        <v>631</v>
      </c>
      <c r="V427" s="75" t="s">
        <v>137</v>
      </c>
      <c r="W427" s="75" t="s">
        <v>136</v>
      </c>
      <c r="X427" s="75" t="s">
        <v>10</v>
      </c>
      <c r="Y427" s="75" t="s">
        <v>11</v>
      </c>
      <c r="Z427" s="75" t="s">
        <v>9</v>
      </c>
      <c r="AA427" s="75" t="s">
        <v>14</v>
      </c>
      <c r="AB427" s="75" t="s">
        <v>141</v>
      </c>
      <c r="AC427" s="82" t="s">
        <v>13</v>
      </c>
      <c r="AE427" t="s">
        <v>631</v>
      </c>
      <c r="AF427" t="str">
        <f>VLOOKUP(V427,Poulefase!$BD$76:$BE$87,2,FALSE)</f>
        <v>-</v>
      </c>
      <c r="AG427" t="str">
        <f>VLOOKUP(W427,Poulefase!$BD$76:$BE$87,2,FALSE)</f>
        <v>-</v>
      </c>
      <c r="AH427" t="str">
        <f>VLOOKUP(X427,Poulefase!$BD$76:$BE$87,2,FALSE)</f>
        <v>-</v>
      </c>
      <c r="AI427" t="str">
        <f>VLOOKUP(Y427,Poulefase!$BD$76:$BE$87,2,FALSE)</f>
        <v>-</v>
      </c>
      <c r="AJ427" t="str">
        <f>VLOOKUP(Z427,Poulefase!$BD$76:$BE$87,2,FALSE)</f>
        <v>-</v>
      </c>
      <c r="AK427" t="str">
        <f>VLOOKUP(AA427,Poulefase!$BD$76:$BE$87,2,FALSE)</f>
        <v>-</v>
      </c>
      <c r="AL427" t="str">
        <f>VLOOKUP(AB427,Poulefase!$BD$76:$BE$87,2,FALSE)</f>
        <v>-</v>
      </c>
      <c r="AM427" t="str">
        <f>VLOOKUP(AC427,Poulefase!$BD$76:$BE$87,2,FALSE)</f>
        <v>-</v>
      </c>
    </row>
    <row r="428" spans="7:39" ht="16.2" thickBot="1">
      <c r="G428" s="81">
        <v>423</v>
      </c>
      <c r="H428" s="76" t="s">
        <v>9</v>
      </c>
      <c r="I428" s="76" t="s">
        <v>10</v>
      </c>
      <c r="J428" s="76" t="s">
        <v>11</v>
      </c>
      <c r="K428" s="75"/>
      <c r="L428" s="76" t="s">
        <v>13</v>
      </c>
      <c r="M428" s="76" t="s">
        <v>14</v>
      </c>
      <c r="N428" s="76" t="s">
        <v>136</v>
      </c>
      <c r="O428" s="76" t="s">
        <v>137</v>
      </c>
      <c r="P428" s="75"/>
      <c r="Q428" s="75"/>
      <c r="R428" s="76" t="s">
        <v>140</v>
      </c>
      <c r="S428" s="75"/>
      <c r="U428" t="s">
        <v>632</v>
      </c>
      <c r="V428" s="75" t="s">
        <v>137</v>
      </c>
      <c r="W428" s="75" t="s">
        <v>136</v>
      </c>
      <c r="X428" s="75" t="s">
        <v>10</v>
      </c>
      <c r="Y428" s="75" t="s">
        <v>11</v>
      </c>
      <c r="Z428" s="75" t="s">
        <v>9</v>
      </c>
      <c r="AA428" s="75" t="s">
        <v>14</v>
      </c>
      <c r="AB428" s="75" t="s">
        <v>13</v>
      </c>
      <c r="AC428" s="82" t="s">
        <v>140</v>
      </c>
      <c r="AE428" t="s">
        <v>632</v>
      </c>
      <c r="AF428" t="str">
        <f>VLOOKUP(V428,Poulefase!$BD$76:$BE$87,2,FALSE)</f>
        <v>-</v>
      </c>
      <c r="AG428" t="str">
        <f>VLOOKUP(W428,Poulefase!$BD$76:$BE$87,2,FALSE)</f>
        <v>-</v>
      </c>
      <c r="AH428" t="str">
        <f>VLOOKUP(X428,Poulefase!$BD$76:$BE$87,2,FALSE)</f>
        <v>-</v>
      </c>
      <c r="AI428" t="str">
        <f>VLOOKUP(Y428,Poulefase!$BD$76:$BE$87,2,FALSE)</f>
        <v>-</v>
      </c>
      <c r="AJ428" t="str">
        <f>VLOOKUP(Z428,Poulefase!$BD$76:$BE$87,2,FALSE)</f>
        <v>-</v>
      </c>
      <c r="AK428" t="str">
        <f>VLOOKUP(AA428,Poulefase!$BD$76:$BE$87,2,FALSE)</f>
        <v>-</v>
      </c>
      <c r="AL428" t="str">
        <f>VLOOKUP(AB428,Poulefase!$BD$76:$BE$87,2,FALSE)</f>
        <v>-</v>
      </c>
      <c r="AM428" t="str">
        <f>VLOOKUP(AC428,Poulefase!$BD$76:$BE$87,2,FALSE)</f>
        <v>-</v>
      </c>
    </row>
    <row r="429" spans="7:39" ht="16.2" thickBot="1">
      <c r="G429" s="81">
        <v>424</v>
      </c>
      <c r="H429" s="76" t="s">
        <v>9</v>
      </c>
      <c r="I429" s="76" t="s">
        <v>10</v>
      </c>
      <c r="J429" s="76" t="s">
        <v>11</v>
      </c>
      <c r="K429" s="75"/>
      <c r="L429" s="76" t="s">
        <v>13</v>
      </c>
      <c r="M429" s="76" t="s">
        <v>14</v>
      </c>
      <c r="N429" s="76" t="s">
        <v>136</v>
      </c>
      <c r="O429" s="76" t="s">
        <v>137</v>
      </c>
      <c r="P429" s="75"/>
      <c r="Q429" s="76" t="s">
        <v>139</v>
      </c>
      <c r="R429" s="75"/>
      <c r="S429" s="75"/>
      <c r="U429" t="s">
        <v>633</v>
      </c>
      <c r="V429" s="75" t="s">
        <v>137</v>
      </c>
      <c r="W429" s="75" t="s">
        <v>136</v>
      </c>
      <c r="X429" s="75" t="s">
        <v>10</v>
      </c>
      <c r="Y429" s="75" t="s">
        <v>11</v>
      </c>
      <c r="Z429" s="75" t="s">
        <v>9</v>
      </c>
      <c r="AA429" s="75" t="s">
        <v>14</v>
      </c>
      <c r="AB429" s="75" t="s">
        <v>13</v>
      </c>
      <c r="AC429" s="82" t="s">
        <v>139</v>
      </c>
      <c r="AE429" t="s">
        <v>633</v>
      </c>
      <c r="AF429" t="str">
        <f>VLOOKUP(V429,Poulefase!$BD$76:$BE$87,2,FALSE)</f>
        <v>-</v>
      </c>
      <c r="AG429" t="str">
        <f>VLOOKUP(W429,Poulefase!$BD$76:$BE$87,2,FALSE)</f>
        <v>-</v>
      </c>
      <c r="AH429" t="str">
        <f>VLOOKUP(X429,Poulefase!$BD$76:$BE$87,2,FALSE)</f>
        <v>-</v>
      </c>
      <c r="AI429" t="str">
        <f>VLOOKUP(Y429,Poulefase!$BD$76:$BE$87,2,FALSE)</f>
        <v>-</v>
      </c>
      <c r="AJ429" t="str">
        <f>VLOOKUP(Z429,Poulefase!$BD$76:$BE$87,2,FALSE)</f>
        <v>-</v>
      </c>
      <c r="AK429" t="str">
        <f>VLOOKUP(AA429,Poulefase!$BD$76:$BE$87,2,FALSE)</f>
        <v>-</v>
      </c>
      <c r="AL429" t="str">
        <f>VLOOKUP(AB429,Poulefase!$BD$76:$BE$87,2,FALSE)</f>
        <v>-</v>
      </c>
      <c r="AM429" t="str">
        <f>VLOOKUP(AC429,Poulefase!$BD$76:$BE$87,2,FALSE)</f>
        <v>-</v>
      </c>
    </row>
    <row r="430" spans="7:39" ht="16.2" thickBot="1">
      <c r="G430" s="81">
        <v>425</v>
      </c>
      <c r="H430" s="76" t="s">
        <v>9</v>
      </c>
      <c r="I430" s="76" t="s">
        <v>10</v>
      </c>
      <c r="J430" s="76" t="s">
        <v>11</v>
      </c>
      <c r="K430" s="75"/>
      <c r="L430" s="76" t="s">
        <v>13</v>
      </c>
      <c r="M430" s="76" t="s">
        <v>14</v>
      </c>
      <c r="N430" s="76" t="s">
        <v>136</v>
      </c>
      <c r="O430" s="76" t="s">
        <v>137</v>
      </c>
      <c r="P430" s="76" t="s">
        <v>138</v>
      </c>
      <c r="Q430" s="75"/>
      <c r="R430" s="75"/>
      <c r="S430" s="75"/>
      <c r="U430" t="s">
        <v>634</v>
      </c>
      <c r="V430" s="75" t="s">
        <v>137</v>
      </c>
      <c r="W430" s="75" t="s">
        <v>136</v>
      </c>
      <c r="X430" s="75" t="s">
        <v>10</v>
      </c>
      <c r="Y430" s="75" t="s">
        <v>11</v>
      </c>
      <c r="Z430" s="75" t="s">
        <v>9</v>
      </c>
      <c r="AA430" s="75" t="s">
        <v>14</v>
      </c>
      <c r="AB430" s="75" t="s">
        <v>13</v>
      </c>
      <c r="AC430" s="82" t="s">
        <v>138</v>
      </c>
      <c r="AE430" t="s">
        <v>634</v>
      </c>
      <c r="AF430" t="str">
        <f>VLOOKUP(V430,Poulefase!$BD$76:$BE$87,2,FALSE)</f>
        <v>-</v>
      </c>
      <c r="AG430" t="str">
        <f>VLOOKUP(W430,Poulefase!$BD$76:$BE$87,2,FALSE)</f>
        <v>-</v>
      </c>
      <c r="AH430" t="str">
        <f>VLOOKUP(X430,Poulefase!$BD$76:$BE$87,2,FALSE)</f>
        <v>-</v>
      </c>
      <c r="AI430" t="str">
        <f>VLOOKUP(Y430,Poulefase!$BD$76:$BE$87,2,FALSE)</f>
        <v>-</v>
      </c>
      <c r="AJ430" t="str">
        <f>VLOOKUP(Z430,Poulefase!$BD$76:$BE$87,2,FALSE)</f>
        <v>-</v>
      </c>
      <c r="AK430" t="str">
        <f>VLOOKUP(AA430,Poulefase!$BD$76:$BE$87,2,FALSE)</f>
        <v>-</v>
      </c>
      <c r="AL430" t="str">
        <f>VLOOKUP(AB430,Poulefase!$BD$76:$BE$87,2,FALSE)</f>
        <v>-</v>
      </c>
      <c r="AM430" t="str">
        <f>VLOOKUP(AC430,Poulefase!$BD$76:$BE$87,2,FALSE)</f>
        <v>-</v>
      </c>
    </row>
    <row r="431" spans="7:39" ht="16.2" thickBot="1">
      <c r="G431" s="81">
        <v>426</v>
      </c>
      <c r="H431" s="76" t="s">
        <v>9</v>
      </c>
      <c r="I431" s="76" t="s">
        <v>10</v>
      </c>
      <c r="J431" s="76" t="s">
        <v>11</v>
      </c>
      <c r="K431" s="76" t="s">
        <v>12</v>
      </c>
      <c r="L431" s="75"/>
      <c r="M431" s="75"/>
      <c r="N431" s="75"/>
      <c r="O431" s="75"/>
      <c r="P431" s="76" t="s">
        <v>138</v>
      </c>
      <c r="Q431" s="76" t="s">
        <v>139</v>
      </c>
      <c r="R431" s="76" t="s">
        <v>140</v>
      </c>
      <c r="S431" s="76" t="s">
        <v>141</v>
      </c>
      <c r="U431" t="s">
        <v>635</v>
      </c>
      <c r="V431" s="75" t="s">
        <v>138</v>
      </c>
      <c r="W431" s="75" t="s">
        <v>139</v>
      </c>
      <c r="X431" s="75" t="s">
        <v>10</v>
      </c>
      <c r="Y431" s="75" t="s">
        <v>11</v>
      </c>
      <c r="Z431" s="75" t="s">
        <v>9</v>
      </c>
      <c r="AA431" s="75" t="s">
        <v>12</v>
      </c>
      <c r="AB431" s="75" t="s">
        <v>141</v>
      </c>
      <c r="AC431" s="82" t="s">
        <v>140</v>
      </c>
      <c r="AE431" t="s">
        <v>635</v>
      </c>
      <c r="AF431" t="str">
        <f>VLOOKUP(V431,Poulefase!$BD$76:$BE$87,2,FALSE)</f>
        <v>-</v>
      </c>
      <c r="AG431" t="str">
        <f>VLOOKUP(W431,Poulefase!$BD$76:$BE$87,2,FALSE)</f>
        <v>-</v>
      </c>
      <c r="AH431" t="str">
        <f>VLOOKUP(X431,Poulefase!$BD$76:$BE$87,2,FALSE)</f>
        <v>-</v>
      </c>
      <c r="AI431" t="str">
        <f>VLOOKUP(Y431,Poulefase!$BD$76:$BE$87,2,FALSE)</f>
        <v>-</v>
      </c>
      <c r="AJ431" t="str">
        <f>VLOOKUP(Z431,Poulefase!$BD$76:$BE$87,2,FALSE)</f>
        <v>-</v>
      </c>
      <c r="AK431" t="str">
        <f>VLOOKUP(AA431,Poulefase!$BD$76:$BE$87,2,FALSE)</f>
        <v>-</v>
      </c>
      <c r="AL431" t="str">
        <f>VLOOKUP(AB431,Poulefase!$BD$76:$BE$87,2,FALSE)</f>
        <v>-</v>
      </c>
      <c r="AM431" t="str">
        <f>VLOOKUP(AC431,Poulefase!$BD$76:$BE$87,2,FALSE)</f>
        <v>-</v>
      </c>
    </row>
    <row r="432" spans="7:39" ht="16.2" thickBot="1">
      <c r="G432" s="81">
        <v>427</v>
      </c>
      <c r="H432" s="76" t="s">
        <v>9</v>
      </c>
      <c r="I432" s="76" t="s">
        <v>10</v>
      </c>
      <c r="J432" s="76" t="s">
        <v>11</v>
      </c>
      <c r="K432" s="76" t="s">
        <v>12</v>
      </c>
      <c r="L432" s="75"/>
      <c r="M432" s="75"/>
      <c r="N432" s="75"/>
      <c r="O432" s="76" t="s">
        <v>137</v>
      </c>
      <c r="P432" s="75"/>
      <c r="Q432" s="76" t="s">
        <v>139</v>
      </c>
      <c r="R432" s="76" t="s">
        <v>140</v>
      </c>
      <c r="S432" s="76" t="s">
        <v>141</v>
      </c>
      <c r="U432" t="s">
        <v>636</v>
      </c>
      <c r="V432" s="75" t="s">
        <v>137</v>
      </c>
      <c r="W432" s="75" t="s">
        <v>139</v>
      </c>
      <c r="X432" s="75" t="s">
        <v>10</v>
      </c>
      <c r="Y432" s="75" t="s">
        <v>11</v>
      </c>
      <c r="Z432" s="75" t="s">
        <v>9</v>
      </c>
      <c r="AA432" s="75" t="s">
        <v>12</v>
      </c>
      <c r="AB432" s="75" t="s">
        <v>141</v>
      </c>
      <c r="AC432" s="82" t="s">
        <v>140</v>
      </c>
      <c r="AE432" t="s">
        <v>636</v>
      </c>
      <c r="AF432" t="str">
        <f>VLOOKUP(V432,Poulefase!$BD$76:$BE$87,2,FALSE)</f>
        <v>-</v>
      </c>
      <c r="AG432" t="str">
        <f>VLOOKUP(W432,Poulefase!$BD$76:$BE$87,2,FALSE)</f>
        <v>-</v>
      </c>
      <c r="AH432" t="str">
        <f>VLOOKUP(X432,Poulefase!$BD$76:$BE$87,2,FALSE)</f>
        <v>-</v>
      </c>
      <c r="AI432" t="str">
        <f>VLOOKUP(Y432,Poulefase!$BD$76:$BE$87,2,FALSE)</f>
        <v>-</v>
      </c>
      <c r="AJ432" t="str">
        <f>VLOOKUP(Z432,Poulefase!$BD$76:$BE$87,2,FALSE)</f>
        <v>-</v>
      </c>
      <c r="AK432" t="str">
        <f>VLOOKUP(AA432,Poulefase!$BD$76:$BE$87,2,FALSE)</f>
        <v>-</v>
      </c>
      <c r="AL432" t="str">
        <f>VLOOKUP(AB432,Poulefase!$BD$76:$BE$87,2,FALSE)</f>
        <v>-</v>
      </c>
      <c r="AM432" t="str">
        <f>VLOOKUP(AC432,Poulefase!$BD$76:$BE$87,2,FALSE)</f>
        <v>-</v>
      </c>
    </row>
    <row r="433" spans="7:39" ht="16.2" thickBot="1">
      <c r="G433" s="81">
        <v>428</v>
      </c>
      <c r="H433" s="76" t="s">
        <v>9</v>
      </c>
      <c r="I433" s="76" t="s">
        <v>10</v>
      </c>
      <c r="J433" s="76" t="s">
        <v>11</v>
      </c>
      <c r="K433" s="76" t="s">
        <v>12</v>
      </c>
      <c r="L433" s="75"/>
      <c r="M433" s="75"/>
      <c r="N433" s="75"/>
      <c r="O433" s="76" t="s">
        <v>137</v>
      </c>
      <c r="P433" s="76" t="s">
        <v>138</v>
      </c>
      <c r="Q433" s="75"/>
      <c r="R433" s="76" t="s">
        <v>140</v>
      </c>
      <c r="S433" s="76" t="s">
        <v>141</v>
      </c>
      <c r="U433" t="s">
        <v>637</v>
      </c>
      <c r="V433" s="75" t="s">
        <v>137</v>
      </c>
      <c r="W433" s="75" t="s">
        <v>138</v>
      </c>
      <c r="X433" s="75" t="s">
        <v>10</v>
      </c>
      <c r="Y433" s="75" t="s">
        <v>11</v>
      </c>
      <c r="Z433" s="75" t="s">
        <v>9</v>
      </c>
      <c r="AA433" s="75" t="s">
        <v>12</v>
      </c>
      <c r="AB433" s="75" t="s">
        <v>141</v>
      </c>
      <c r="AC433" s="82" t="s">
        <v>140</v>
      </c>
      <c r="AE433" t="s">
        <v>637</v>
      </c>
      <c r="AF433" t="str">
        <f>VLOOKUP(V433,Poulefase!$BD$76:$BE$87,2,FALSE)</f>
        <v>-</v>
      </c>
      <c r="AG433" t="str">
        <f>VLOOKUP(W433,Poulefase!$BD$76:$BE$87,2,FALSE)</f>
        <v>-</v>
      </c>
      <c r="AH433" t="str">
        <f>VLOOKUP(X433,Poulefase!$BD$76:$BE$87,2,FALSE)</f>
        <v>-</v>
      </c>
      <c r="AI433" t="str">
        <f>VLOOKUP(Y433,Poulefase!$BD$76:$BE$87,2,FALSE)</f>
        <v>-</v>
      </c>
      <c r="AJ433" t="str">
        <f>VLOOKUP(Z433,Poulefase!$BD$76:$BE$87,2,FALSE)</f>
        <v>-</v>
      </c>
      <c r="AK433" t="str">
        <f>VLOOKUP(AA433,Poulefase!$BD$76:$BE$87,2,FALSE)</f>
        <v>-</v>
      </c>
      <c r="AL433" t="str">
        <f>VLOOKUP(AB433,Poulefase!$BD$76:$BE$87,2,FALSE)</f>
        <v>-</v>
      </c>
      <c r="AM433" t="str">
        <f>VLOOKUP(AC433,Poulefase!$BD$76:$BE$87,2,FALSE)</f>
        <v>-</v>
      </c>
    </row>
    <row r="434" spans="7:39" ht="16.2" thickBot="1">
      <c r="G434" s="81">
        <v>429</v>
      </c>
      <c r="H434" s="76" t="s">
        <v>9</v>
      </c>
      <c r="I434" s="76" t="s">
        <v>10</v>
      </c>
      <c r="J434" s="76" t="s">
        <v>11</v>
      </c>
      <c r="K434" s="76" t="s">
        <v>12</v>
      </c>
      <c r="L434" s="75"/>
      <c r="M434" s="75"/>
      <c r="N434" s="75"/>
      <c r="O434" s="76" t="s">
        <v>137</v>
      </c>
      <c r="P434" s="76" t="s">
        <v>138</v>
      </c>
      <c r="Q434" s="76" t="s">
        <v>139</v>
      </c>
      <c r="R434" s="75"/>
      <c r="S434" s="76" t="s">
        <v>141</v>
      </c>
      <c r="U434" t="s">
        <v>638</v>
      </c>
      <c r="V434" s="75" t="s">
        <v>137</v>
      </c>
      <c r="W434" s="75" t="s">
        <v>139</v>
      </c>
      <c r="X434" s="75" t="s">
        <v>10</v>
      </c>
      <c r="Y434" s="75" t="s">
        <v>11</v>
      </c>
      <c r="Z434" s="75" t="s">
        <v>9</v>
      </c>
      <c r="AA434" s="75" t="s">
        <v>12</v>
      </c>
      <c r="AB434" s="75" t="s">
        <v>141</v>
      </c>
      <c r="AC434" s="82" t="s">
        <v>138</v>
      </c>
      <c r="AE434" t="s">
        <v>638</v>
      </c>
      <c r="AF434" t="str">
        <f>VLOOKUP(V434,Poulefase!$BD$76:$BE$87,2,FALSE)</f>
        <v>-</v>
      </c>
      <c r="AG434" t="str">
        <f>VLOOKUP(W434,Poulefase!$BD$76:$BE$87,2,FALSE)</f>
        <v>-</v>
      </c>
      <c r="AH434" t="str">
        <f>VLOOKUP(X434,Poulefase!$BD$76:$BE$87,2,FALSE)</f>
        <v>-</v>
      </c>
      <c r="AI434" t="str">
        <f>VLOOKUP(Y434,Poulefase!$BD$76:$BE$87,2,FALSE)</f>
        <v>-</v>
      </c>
      <c r="AJ434" t="str">
        <f>VLOOKUP(Z434,Poulefase!$BD$76:$BE$87,2,FALSE)</f>
        <v>-</v>
      </c>
      <c r="AK434" t="str">
        <f>VLOOKUP(AA434,Poulefase!$BD$76:$BE$87,2,FALSE)</f>
        <v>-</v>
      </c>
      <c r="AL434" t="str">
        <f>VLOOKUP(AB434,Poulefase!$BD$76:$BE$87,2,FALSE)</f>
        <v>-</v>
      </c>
      <c r="AM434" t="str">
        <f>VLOOKUP(AC434,Poulefase!$BD$76:$BE$87,2,FALSE)</f>
        <v>-</v>
      </c>
    </row>
    <row r="435" spans="7:39" ht="16.2" thickBot="1">
      <c r="G435" s="81">
        <v>430</v>
      </c>
      <c r="H435" s="76" t="s">
        <v>9</v>
      </c>
      <c r="I435" s="76" t="s">
        <v>10</v>
      </c>
      <c r="J435" s="76" t="s">
        <v>11</v>
      </c>
      <c r="K435" s="76" t="s">
        <v>12</v>
      </c>
      <c r="L435" s="75"/>
      <c r="M435" s="75"/>
      <c r="N435" s="75"/>
      <c r="O435" s="76" t="s">
        <v>137</v>
      </c>
      <c r="P435" s="76" t="s">
        <v>138</v>
      </c>
      <c r="Q435" s="76" t="s">
        <v>139</v>
      </c>
      <c r="R435" s="76" t="s">
        <v>140</v>
      </c>
      <c r="S435" s="75"/>
      <c r="U435" t="s">
        <v>639</v>
      </c>
      <c r="V435" s="75" t="s">
        <v>137</v>
      </c>
      <c r="W435" s="75" t="s">
        <v>139</v>
      </c>
      <c r="X435" s="75" t="s">
        <v>10</v>
      </c>
      <c r="Y435" s="75" t="s">
        <v>11</v>
      </c>
      <c r="Z435" s="75" t="s">
        <v>9</v>
      </c>
      <c r="AA435" s="75" t="s">
        <v>12</v>
      </c>
      <c r="AB435" s="75" t="s">
        <v>138</v>
      </c>
      <c r="AC435" s="82" t="s">
        <v>140</v>
      </c>
      <c r="AE435" t="s">
        <v>639</v>
      </c>
      <c r="AF435" t="str">
        <f>VLOOKUP(V435,Poulefase!$BD$76:$BE$87,2,FALSE)</f>
        <v>-</v>
      </c>
      <c r="AG435" t="str">
        <f>VLOOKUP(W435,Poulefase!$BD$76:$BE$87,2,FALSE)</f>
        <v>-</v>
      </c>
      <c r="AH435" t="str">
        <f>VLOOKUP(X435,Poulefase!$BD$76:$BE$87,2,FALSE)</f>
        <v>-</v>
      </c>
      <c r="AI435" t="str">
        <f>VLOOKUP(Y435,Poulefase!$BD$76:$BE$87,2,FALSE)</f>
        <v>-</v>
      </c>
      <c r="AJ435" t="str">
        <f>VLOOKUP(Z435,Poulefase!$BD$76:$BE$87,2,FALSE)</f>
        <v>-</v>
      </c>
      <c r="AK435" t="str">
        <f>VLOOKUP(AA435,Poulefase!$BD$76:$BE$87,2,FALSE)</f>
        <v>-</v>
      </c>
      <c r="AL435" t="str">
        <f>VLOOKUP(AB435,Poulefase!$BD$76:$BE$87,2,FALSE)</f>
        <v>-</v>
      </c>
      <c r="AM435" t="str">
        <f>VLOOKUP(AC435,Poulefase!$BD$76:$BE$87,2,FALSE)</f>
        <v>-</v>
      </c>
    </row>
    <row r="436" spans="7:39" ht="16.2" thickBot="1">
      <c r="G436" s="81">
        <v>431</v>
      </c>
      <c r="H436" s="76" t="s">
        <v>9</v>
      </c>
      <c r="I436" s="76" t="s">
        <v>10</v>
      </c>
      <c r="J436" s="76" t="s">
        <v>11</v>
      </c>
      <c r="K436" s="76" t="s">
        <v>12</v>
      </c>
      <c r="L436" s="75"/>
      <c r="M436" s="75"/>
      <c r="N436" s="76" t="s">
        <v>136</v>
      </c>
      <c r="O436" s="75"/>
      <c r="P436" s="75"/>
      <c r="Q436" s="76" t="s">
        <v>139</v>
      </c>
      <c r="R436" s="76" t="s">
        <v>140</v>
      </c>
      <c r="S436" s="76" t="s">
        <v>141</v>
      </c>
      <c r="U436" t="s">
        <v>640</v>
      </c>
      <c r="V436" s="75" t="s">
        <v>11</v>
      </c>
      <c r="W436" s="75" t="s">
        <v>139</v>
      </c>
      <c r="X436" s="75" t="s">
        <v>10</v>
      </c>
      <c r="Y436" s="75" t="s">
        <v>12</v>
      </c>
      <c r="Z436" s="75" t="s">
        <v>9</v>
      </c>
      <c r="AA436" s="75" t="s">
        <v>136</v>
      </c>
      <c r="AB436" s="75" t="s">
        <v>141</v>
      </c>
      <c r="AC436" s="82" t="s">
        <v>140</v>
      </c>
      <c r="AE436" t="s">
        <v>640</v>
      </c>
      <c r="AF436" t="str">
        <f>VLOOKUP(V436,Poulefase!$BD$76:$BE$87,2,FALSE)</f>
        <v>-</v>
      </c>
      <c r="AG436" t="str">
        <f>VLOOKUP(W436,Poulefase!$BD$76:$BE$87,2,FALSE)</f>
        <v>-</v>
      </c>
      <c r="AH436" t="str">
        <f>VLOOKUP(X436,Poulefase!$BD$76:$BE$87,2,FALSE)</f>
        <v>-</v>
      </c>
      <c r="AI436" t="str">
        <f>VLOOKUP(Y436,Poulefase!$BD$76:$BE$87,2,FALSE)</f>
        <v>-</v>
      </c>
      <c r="AJ436" t="str">
        <f>VLOOKUP(Z436,Poulefase!$BD$76:$BE$87,2,FALSE)</f>
        <v>-</v>
      </c>
      <c r="AK436" t="str">
        <f>VLOOKUP(AA436,Poulefase!$BD$76:$BE$87,2,FALSE)</f>
        <v>-</v>
      </c>
      <c r="AL436" t="str">
        <f>VLOOKUP(AB436,Poulefase!$BD$76:$BE$87,2,FALSE)</f>
        <v>-</v>
      </c>
      <c r="AM436" t="str">
        <f>VLOOKUP(AC436,Poulefase!$BD$76:$BE$87,2,FALSE)</f>
        <v>-</v>
      </c>
    </row>
    <row r="437" spans="7:39" ht="16.2" thickBot="1">
      <c r="G437" s="81">
        <v>432</v>
      </c>
      <c r="H437" s="76" t="s">
        <v>9</v>
      </c>
      <c r="I437" s="76" t="s">
        <v>10</v>
      </c>
      <c r="J437" s="76" t="s">
        <v>11</v>
      </c>
      <c r="K437" s="76" t="s">
        <v>12</v>
      </c>
      <c r="L437" s="75"/>
      <c r="M437" s="75"/>
      <c r="N437" s="76" t="s">
        <v>136</v>
      </c>
      <c r="O437" s="75"/>
      <c r="P437" s="76" t="s">
        <v>138</v>
      </c>
      <c r="Q437" s="75"/>
      <c r="R437" s="76" t="s">
        <v>140</v>
      </c>
      <c r="S437" s="76" t="s">
        <v>141</v>
      </c>
      <c r="U437" t="s">
        <v>641</v>
      </c>
      <c r="V437" s="75" t="s">
        <v>138</v>
      </c>
      <c r="W437" s="75" t="s">
        <v>136</v>
      </c>
      <c r="X437" s="75" t="s">
        <v>10</v>
      </c>
      <c r="Y437" s="75" t="s">
        <v>11</v>
      </c>
      <c r="Z437" s="75" t="s">
        <v>9</v>
      </c>
      <c r="AA437" s="75" t="s">
        <v>12</v>
      </c>
      <c r="AB437" s="75" t="s">
        <v>141</v>
      </c>
      <c r="AC437" s="82" t="s">
        <v>140</v>
      </c>
      <c r="AE437" t="s">
        <v>641</v>
      </c>
      <c r="AF437" t="str">
        <f>VLOOKUP(V437,Poulefase!$BD$76:$BE$87,2,FALSE)</f>
        <v>-</v>
      </c>
      <c r="AG437" t="str">
        <f>VLOOKUP(W437,Poulefase!$BD$76:$BE$87,2,FALSE)</f>
        <v>-</v>
      </c>
      <c r="AH437" t="str">
        <f>VLOOKUP(X437,Poulefase!$BD$76:$BE$87,2,FALSE)</f>
        <v>-</v>
      </c>
      <c r="AI437" t="str">
        <f>VLOOKUP(Y437,Poulefase!$BD$76:$BE$87,2,FALSE)</f>
        <v>-</v>
      </c>
      <c r="AJ437" t="str">
        <f>VLOOKUP(Z437,Poulefase!$BD$76:$BE$87,2,FALSE)</f>
        <v>-</v>
      </c>
      <c r="AK437" t="str">
        <f>VLOOKUP(AA437,Poulefase!$BD$76:$BE$87,2,FALSE)</f>
        <v>-</v>
      </c>
      <c r="AL437" t="str">
        <f>VLOOKUP(AB437,Poulefase!$BD$76:$BE$87,2,FALSE)</f>
        <v>-</v>
      </c>
      <c r="AM437" t="str">
        <f>VLOOKUP(AC437,Poulefase!$BD$76:$BE$87,2,FALSE)</f>
        <v>-</v>
      </c>
    </row>
    <row r="438" spans="7:39" ht="16.2" thickBot="1">
      <c r="G438" s="81">
        <v>433</v>
      </c>
      <c r="H438" s="76" t="s">
        <v>9</v>
      </c>
      <c r="I438" s="76" t="s">
        <v>10</v>
      </c>
      <c r="J438" s="76" t="s">
        <v>11</v>
      </c>
      <c r="K438" s="76" t="s">
        <v>12</v>
      </c>
      <c r="L438" s="75"/>
      <c r="M438" s="75"/>
      <c r="N438" s="76" t="s">
        <v>136</v>
      </c>
      <c r="O438" s="75"/>
      <c r="P438" s="76" t="s">
        <v>138</v>
      </c>
      <c r="Q438" s="76" t="s">
        <v>139</v>
      </c>
      <c r="R438" s="75"/>
      <c r="S438" s="76" t="s">
        <v>141</v>
      </c>
      <c r="U438" t="s">
        <v>642</v>
      </c>
      <c r="V438" s="75" t="s">
        <v>11</v>
      </c>
      <c r="W438" s="75" t="s">
        <v>139</v>
      </c>
      <c r="X438" s="75" t="s">
        <v>10</v>
      </c>
      <c r="Y438" s="75" t="s">
        <v>12</v>
      </c>
      <c r="Z438" s="75" t="s">
        <v>9</v>
      </c>
      <c r="AA438" s="75" t="s">
        <v>136</v>
      </c>
      <c r="AB438" s="75" t="s">
        <v>141</v>
      </c>
      <c r="AC438" s="82" t="s">
        <v>138</v>
      </c>
      <c r="AE438" t="s">
        <v>642</v>
      </c>
      <c r="AF438" t="str">
        <f>VLOOKUP(V438,Poulefase!$BD$76:$BE$87,2,FALSE)</f>
        <v>-</v>
      </c>
      <c r="AG438" t="str">
        <f>VLOOKUP(W438,Poulefase!$BD$76:$BE$87,2,FALSE)</f>
        <v>-</v>
      </c>
      <c r="AH438" t="str">
        <f>VLOOKUP(X438,Poulefase!$BD$76:$BE$87,2,FALSE)</f>
        <v>-</v>
      </c>
      <c r="AI438" t="str">
        <f>VLOOKUP(Y438,Poulefase!$BD$76:$BE$87,2,FALSE)</f>
        <v>-</v>
      </c>
      <c r="AJ438" t="str">
        <f>VLOOKUP(Z438,Poulefase!$BD$76:$BE$87,2,FALSE)</f>
        <v>-</v>
      </c>
      <c r="AK438" t="str">
        <f>VLOOKUP(AA438,Poulefase!$BD$76:$BE$87,2,FALSE)</f>
        <v>-</v>
      </c>
      <c r="AL438" t="str">
        <f>VLOOKUP(AB438,Poulefase!$BD$76:$BE$87,2,FALSE)</f>
        <v>-</v>
      </c>
      <c r="AM438" t="str">
        <f>VLOOKUP(AC438,Poulefase!$BD$76:$BE$87,2,FALSE)</f>
        <v>-</v>
      </c>
    </row>
    <row r="439" spans="7:39" ht="16.2" thickBot="1">
      <c r="G439" s="81">
        <v>434</v>
      </c>
      <c r="H439" s="76" t="s">
        <v>9</v>
      </c>
      <c r="I439" s="76" t="s">
        <v>10</v>
      </c>
      <c r="J439" s="76" t="s">
        <v>11</v>
      </c>
      <c r="K439" s="76" t="s">
        <v>12</v>
      </c>
      <c r="L439" s="75"/>
      <c r="M439" s="75"/>
      <c r="N439" s="76" t="s">
        <v>136</v>
      </c>
      <c r="O439" s="75"/>
      <c r="P439" s="76" t="s">
        <v>138</v>
      </c>
      <c r="Q439" s="76" t="s">
        <v>139</v>
      </c>
      <c r="R439" s="76" t="s">
        <v>140</v>
      </c>
      <c r="S439" s="75"/>
      <c r="U439" t="s">
        <v>643</v>
      </c>
      <c r="V439" s="75" t="s">
        <v>11</v>
      </c>
      <c r="W439" s="75" t="s">
        <v>139</v>
      </c>
      <c r="X439" s="75" t="s">
        <v>10</v>
      </c>
      <c r="Y439" s="75" t="s">
        <v>12</v>
      </c>
      <c r="Z439" s="75" t="s">
        <v>9</v>
      </c>
      <c r="AA439" s="75" t="s">
        <v>136</v>
      </c>
      <c r="AB439" s="75" t="s">
        <v>138</v>
      </c>
      <c r="AC439" s="82" t="s">
        <v>140</v>
      </c>
      <c r="AE439" t="s">
        <v>643</v>
      </c>
      <c r="AF439" t="str">
        <f>VLOOKUP(V439,Poulefase!$BD$76:$BE$87,2,FALSE)</f>
        <v>-</v>
      </c>
      <c r="AG439" t="str">
        <f>VLOOKUP(W439,Poulefase!$BD$76:$BE$87,2,FALSE)</f>
        <v>-</v>
      </c>
      <c r="AH439" t="str">
        <f>VLOOKUP(X439,Poulefase!$BD$76:$BE$87,2,FALSE)</f>
        <v>-</v>
      </c>
      <c r="AI439" t="str">
        <f>VLOOKUP(Y439,Poulefase!$BD$76:$BE$87,2,FALSE)</f>
        <v>-</v>
      </c>
      <c r="AJ439" t="str">
        <f>VLOOKUP(Z439,Poulefase!$BD$76:$BE$87,2,FALSE)</f>
        <v>-</v>
      </c>
      <c r="AK439" t="str">
        <f>VLOOKUP(AA439,Poulefase!$BD$76:$BE$87,2,FALSE)</f>
        <v>-</v>
      </c>
      <c r="AL439" t="str">
        <f>VLOOKUP(AB439,Poulefase!$BD$76:$BE$87,2,FALSE)</f>
        <v>-</v>
      </c>
      <c r="AM439" t="str">
        <f>VLOOKUP(AC439,Poulefase!$BD$76:$BE$87,2,FALSE)</f>
        <v>-</v>
      </c>
    </row>
    <row r="440" spans="7:39" ht="16.2" thickBot="1">
      <c r="G440" s="81">
        <v>435</v>
      </c>
      <c r="H440" s="76" t="s">
        <v>9</v>
      </c>
      <c r="I440" s="76" t="s">
        <v>10</v>
      </c>
      <c r="J440" s="76" t="s">
        <v>11</v>
      </c>
      <c r="K440" s="76" t="s">
        <v>12</v>
      </c>
      <c r="L440" s="75"/>
      <c r="M440" s="75"/>
      <c r="N440" s="76" t="s">
        <v>136</v>
      </c>
      <c r="O440" s="76" t="s">
        <v>137</v>
      </c>
      <c r="P440" s="75"/>
      <c r="Q440" s="75"/>
      <c r="R440" s="76" t="s">
        <v>140</v>
      </c>
      <c r="S440" s="76" t="s">
        <v>141</v>
      </c>
      <c r="U440" t="s">
        <v>644</v>
      </c>
      <c r="V440" s="75" t="s">
        <v>137</v>
      </c>
      <c r="W440" s="75" t="s">
        <v>136</v>
      </c>
      <c r="X440" s="75" t="s">
        <v>10</v>
      </c>
      <c r="Y440" s="75" t="s">
        <v>11</v>
      </c>
      <c r="Z440" s="75" t="s">
        <v>9</v>
      </c>
      <c r="AA440" s="75" t="s">
        <v>12</v>
      </c>
      <c r="AB440" s="75" t="s">
        <v>141</v>
      </c>
      <c r="AC440" s="82" t="s">
        <v>140</v>
      </c>
      <c r="AE440" t="s">
        <v>644</v>
      </c>
      <c r="AF440" t="str">
        <f>VLOOKUP(V440,Poulefase!$BD$76:$BE$87,2,FALSE)</f>
        <v>-</v>
      </c>
      <c r="AG440" t="str">
        <f>VLOOKUP(W440,Poulefase!$BD$76:$BE$87,2,FALSE)</f>
        <v>-</v>
      </c>
      <c r="AH440" t="str">
        <f>VLOOKUP(X440,Poulefase!$BD$76:$BE$87,2,FALSE)</f>
        <v>-</v>
      </c>
      <c r="AI440" t="str">
        <f>VLOOKUP(Y440,Poulefase!$BD$76:$BE$87,2,FALSE)</f>
        <v>-</v>
      </c>
      <c r="AJ440" t="str">
        <f>VLOOKUP(Z440,Poulefase!$BD$76:$BE$87,2,FALSE)</f>
        <v>-</v>
      </c>
      <c r="AK440" t="str">
        <f>VLOOKUP(AA440,Poulefase!$BD$76:$BE$87,2,FALSE)</f>
        <v>-</v>
      </c>
      <c r="AL440" t="str">
        <f>VLOOKUP(AB440,Poulefase!$BD$76:$BE$87,2,FALSE)</f>
        <v>-</v>
      </c>
      <c r="AM440" t="str">
        <f>VLOOKUP(AC440,Poulefase!$BD$76:$BE$87,2,FALSE)</f>
        <v>-</v>
      </c>
    </row>
    <row r="441" spans="7:39" ht="16.2" thickBot="1">
      <c r="G441" s="81">
        <v>436</v>
      </c>
      <c r="H441" s="76" t="s">
        <v>9</v>
      </c>
      <c r="I441" s="76" t="s">
        <v>10</v>
      </c>
      <c r="J441" s="76" t="s">
        <v>11</v>
      </c>
      <c r="K441" s="76" t="s">
        <v>12</v>
      </c>
      <c r="L441" s="75"/>
      <c r="M441" s="75"/>
      <c r="N441" s="76" t="s">
        <v>136</v>
      </c>
      <c r="O441" s="76" t="s">
        <v>137</v>
      </c>
      <c r="P441" s="75"/>
      <c r="Q441" s="76" t="s">
        <v>139</v>
      </c>
      <c r="R441" s="75"/>
      <c r="S441" s="76" t="s">
        <v>141</v>
      </c>
      <c r="U441" t="s">
        <v>645</v>
      </c>
      <c r="V441" s="75" t="s">
        <v>137</v>
      </c>
      <c r="W441" s="75" t="s">
        <v>136</v>
      </c>
      <c r="X441" s="75" t="s">
        <v>10</v>
      </c>
      <c r="Y441" s="75" t="s">
        <v>11</v>
      </c>
      <c r="Z441" s="75" t="s">
        <v>9</v>
      </c>
      <c r="AA441" s="75" t="s">
        <v>12</v>
      </c>
      <c r="AB441" s="75" t="s">
        <v>141</v>
      </c>
      <c r="AC441" s="82" t="s">
        <v>139</v>
      </c>
      <c r="AE441" t="s">
        <v>645</v>
      </c>
      <c r="AF441" t="str">
        <f>VLOOKUP(V441,Poulefase!$BD$76:$BE$87,2,FALSE)</f>
        <v>-</v>
      </c>
      <c r="AG441" t="str">
        <f>VLOOKUP(W441,Poulefase!$BD$76:$BE$87,2,FALSE)</f>
        <v>-</v>
      </c>
      <c r="AH441" t="str">
        <f>VLOOKUP(X441,Poulefase!$BD$76:$BE$87,2,FALSE)</f>
        <v>-</v>
      </c>
      <c r="AI441" t="str">
        <f>VLOOKUP(Y441,Poulefase!$BD$76:$BE$87,2,FALSE)</f>
        <v>-</v>
      </c>
      <c r="AJ441" t="str">
        <f>VLOOKUP(Z441,Poulefase!$BD$76:$BE$87,2,FALSE)</f>
        <v>-</v>
      </c>
      <c r="AK441" t="str">
        <f>VLOOKUP(AA441,Poulefase!$BD$76:$BE$87,2,FALSE)</f>
        <v>-</v>
      </c>
      <c r="AL441" t="str">
        <f>VLOOKUP(AB441,Poulefase!$BD$76:$BE$87,2,FALSE)</f>
        <v>-</v>
      </c>
      <c r="AM441" t="str">
        <f>VLOOKUP(AC441,Poulefase!$BD$76:$BE$87,2,FALSE)</f>
        <v>-</v>
      </c>
    </row>
    <row r="442" spans="7:39" ht="16.2" thickBot="1">
      <c r="G442" s="81">
        <v>437</v>
      </c>
      <c r="H442" s="76" t="s">
        <v>9</v>
      </c>
      <c r="I442" s="76" t="s">
        <v>10</v>
      </c>
      <c r="J442" s="76" t="s">
        <v>11</v>
      </c>
      <c r="K442" s="76" t="s">
        <v>12</v>
      </c>
      <c r="L442" s="75"/>
      <c r="M442" s="75"/>
      <c r="N442" s="76" t="s">
        <v>136</v>
      </c>
      <c r="O442" s="76" t="s">
        <v>137</v>
      </c>
      <c r="P442" s="75"/>
      <c r="Q442" s="76" t="s">
        <v>139</v>
      </c>
      <c r="R442" s="76" t="s">
        <v>140</v>
      </c>
      <c r="S442" s="75"/>
      <c r="U442" t="s">
        <v>646</v>
      </c>
      <c r="V442" s="75" t="s">
        <v>137</v>
      </c>
      <c r="W442" s="75" t="s">
        <v>136</v>
      </c>
      <c r="X442" s="75" t="s">
        <v>10</v>
      </c>
      <c r="Y442" s="75" t="s">
        <v>11</v>
      </c>
      <c r="Z442" s="75" t="s">
        <v>9</v>
      </c>
      <c r="AA442" s="75" t="s">
        <v>12</v>
      </c>
      <c r="AB442" s="75" t="s">
        <v>139</v>
      </c>
      <c r="AC442" s="82" t="s">
        <v>140</v>
      </c>
      <c r="AE442" t="s">
        <v>646</v>
      </c>
      <c r="AF442" t="str">
        <f>VLOOKUP(V442,Poulefase!$BD$76:$BE$87,2,FALSE)</f>
        <v>-</v>
      </c>
      <c r="AG442" t="str">
        <f>VLOOKUP(W442,Poulefase!$BD$76:$BE$87,2,FALSE)</f>
        <v>-</v>
      </c>
      <c r="AH442" t="str">
        <f>VLOOKUP(X442,Poulefase!$BD$76:$BE$87,2,FALSE)</f>
        <v>-</v>
      </c>
      <c r="AI442" t="str">
        <f>VLOOKUP(Y442,Poulefase!$BD$76:$BE$87,2,FALSE)</f>
        <v>-</v>
      </c>
      <c r="AJ442" t="str">
        <f>VLOOKUP(Z442,Poulefase!$BD$76:$BE$87,2,FALSE)</f>
        <v>-</v>
      </c>
      <c r="AK442" t="str">
        <f>VLOOKUP(AA442,Poulefase!$BD$76:$BE$87,2,FALSE)</f>
        <v>-</v>
      </c>
      <c r="AL442" t="str">
        <f>VLOOKUP(AB442,Poulefase!$BD$76:$BE$87,2,FALSE)</f>
        <v>-</v>
      </c>
      <c r="AM442" t="str">
        <f>VLOOKUP(AC442,Poulefase!$BD$76:$BE$87,2,FALSE)</f>
        <v>-</v>
      </c>
    </row>
    <row r="443" spans="7:39" ht="16.2" thickBot="1">
      <c r="G443" s="81">
        <v>438</v>
      </c>
      <c r="H443" s="76" t="s">
        <v>9</v>
      </c>
      <c r="I443" s="76" t="s">
        <v>10</v>
      </c>
      <c r="J443" s="76" t="s">
        <v>11</v>
      </c>
      <c r="K443" s="76" t="s">
        <v>12</v>
      </c>
      <c r="L443" s="75"/>
      <c r="M443" s="75"/>
      <c r="N443" s="76" t="s">
        <v>136</v>
      </c>
      <c r="O443" s="76" t="s">
        <v>137</v>
      </c>
      <c r="P443" s="76" t="s">
        <v>138</v>
      </c>
      <c r="Q443" s="75"/>
      <c r="R443" s="75"/>
      <c r="S443" s="76" t="s">
        <v>141</v>
      </c>
      <c r="U443" t="s">
        <v>647</v>
      </c>
      <c r="V443" s="75" t="s">
        <v>137</v>
      </c>
      <c r="W443" s="75" t="s">
        <v>136</v>
      </c>
      <c r="X443" s="75" t="s">
        <v>10</v>
      </c>
      <c r="Y443" s="75" t="s">
        <v>11</v>
      </c>
      <c r="Z443" s="75" t="s">
        <v>9</v>
      </c>
      <c r="AA443" s="75" t="s">
        <v>12</v>
      </c>
      <c r="AB443" s="75" t="s">
        <v>141</v>
      </c>
      <c r="AC443" s="82" t="s">
        <v>138</v>
      </c>
      <c r="AE443" t="s">
        <v>647</v>
      </c>
      <c r="AF443" t="str">
        <f>VLOOKUP(V443,Poulefase!$BD$76:$BE$87,2,FALSE)</f>
        <v>-</v>
      </c>
      <c r="AG443" t="str">
        <f>VLOOKUP(W443,Poulefase!$BD$76:$BE$87,2,FALSE)</f>
        <v>-</v>
      </c>
      <c r="AH443" t="str">
        <f>VLOOKUP(X443,Poulefase!$BD$76:$BE$87,2,FALSE)</f>
        <v>-</v>
      </c>
      <c r="AI443" t="str">
        <f>VLOOKUP(Y443,Poulefase!$BD$76:$BE$87,2,FALSE)</f>
        <v>-</v>
      </c>
      <c r="AJ443" t="str">
        <f>VLOOKUP(Z443,Poulefase!$BD$76:$BE$87,2,FALSE)</f>
        <v>-</v>
      </c>
      <c r="AK443" t="str">
        <f>VLOOKUP(AA443,Poulefase!$BD$76:$BE$87,2,FALSE)</f>
        <v>-</v>
      </c>
      <c r="AL443" t="str">
        <f>VLOOKUP(AB443,Poulefase!$BD$76:$BE$87,2,FALSE)</f>
        <v>-</v>
      </c>
      <c r="AM443" t="str">
        <f>VLOOKUP(AC443,Poulefase!$BD$76:$BE$87,2,FALSE)</f>
        <v>-</v>
      </c>
    </row>
    <row r="444" spans="7:39" ht="16.2" thickBot="1">
      <c r="G444" s="81">
        <v>439</v>
      </c>
      <c r="H444" s="76" t="s">
        <v>9</v>
      </c>
      <c r="I444" s="76" t="s">
        <v>10</v>
      </c>
      <c r="J444" s="76" t="s">
        <v>11</v>
      </c>
      <c r="K444" s="76" t="s">
        <v>12</v>
      </c>
      <c r="L444" s="75"/>
      <c r="M444" s="75"/>
      <c r="N444" s="76" t="s">
        <v>136</v>
      </c>
      <c r="O444" s="76" t="s">
        <v>137</v>
      </c>
      <c r="P444" s="76" t="s">
        <v>138</v>
      </c>
      <c r="Q444" s="75"/>
      <c r="R444" s="76" t="s">
        <v>140</v>
      </c>
      <c r="S444" s="75"/>
      <c r="U444" t="s">
        <v>648</v>
      </c>
      <c r="V444" s="75" t="s">
        <v>137</v>
      </c>
      <c r="W444" s="75" t="s">
        <v>136</v>
      </c>
      <c r="X444" s="75" t="s">
        <v>10</v>
      </c>
      <c r="Y444" s="75" t="s">
        <v>11</v>
      </c>
      <c r="Z444" s="75" t="s">
        <v>9</v>
      </c>
      <c r="AA444" s="75" t="s">
        <v>12</v>
      </c>
      <c r="AB444" s="75" t="s">
        <v>138</v>
      </c>
      <c r="AC444" s="82" t="s">
        <v>140</v>
      </c>
      <c r="AE444" t="s">
        <v>648</v>
      </c>
      <c r="AF444" t="str">
        <f>VLOOKUP(V444,Poulefase!$BD$76:$BE$87,2,FALSE)</f>
        <v>-</v>
      </c>
      <c r="AG444" t="str">
        <f>VLOOKUP(W444,Poulefase!$BD$76:$BE$87,2,FALSE)</f>
        <v>-</v>
      </c>
      <c r="AH444" t="str">
        <f>VLOOKUP(X444,Poulefase!$BD$76:$BE$87,2,FALSE)</f>
        <v>-</v>
      </c>
      <c r="AI444" t="str">
        <f>VLOOKUP(Y444,Poulefase!$BD$76:$BE$87,2,FALSE)</f>
        <v>-</v>
      </c>
      <c r="AJ444" t="str">
        <f>VLOOKUP(Z444,Poulefase!$BD$76:$BE$87,2,FALSE)</f>
        <v>-</v>
      </c>
      <c r="AK444" t="str">
        <f>VLOOKUP(AA444,Poulefase!$BD$76:$BE$87,2,FALSE)</f>
        <v>-</v>
      </c>
      <c r="AL444" t="str">
        <f>VLOOKUP(AB444,Poulefase!$BD$76:$BE$87,2,FALSE)</f>
        <v>-</v>
      </c>
      <c r="AM444" t="str">
        <f>VLOOKUP(AC444,Poulefase!$BD$76:$BE$87,2,FALSE)</f>
        <v>-</v>
      </c>
    </row>
    <row r="445" spans="7:39" ht="16.2" thickBot="1">
      <c r="G445" s="81">
        <v>440</v>
      </c>
      <c r="H445" s="76" t="s">
        <v>9</v>
      </c>
      <c r="I445" s="76" t="s">
        <v>10</v>
      </c>
      <c r="J445" s="76" t="s">
        <v>11</v>
      </c>
      <c r="K445" s="76" t="s">
        <v>12</v>
      </c>
      <c r="L445" s="75"/>
      <c r="M445" s="75"/>
      <c r="N445" s="76" t="s">
        <v>136</v>
      </c>
      <c r="O445" s="76" t="s">
        <v>137</v>
      </c>
      <c r="P445" s="76" t="s">
        <v>138</v>
      </c>
      <c r="Q445" s="76" t="s">
        <v>139</v>
      </c>
      <c r="R445" s="75"/>
      <c r="S445" s="75"/>
      <c r="U445" t="s">
        <v>649</v>
      </c>
      <c r="V445" s="75" t="s">
        <v>137</v>
      </c>
      <c r="W445" s="75" t="s">
        <v>136</v>
      </c>
      <c r="X445" s="75" t="s">
        <v>10</v>
      </c>
      <c r="Y445" s="75" t="s">
        <v>11</v>
      </c>
      <c r="Z445" s="75" t="s">
        <v>9</v>
      </c>
      <c r="AA445" s="75" t="s">
        <v>12</v>
      </c>
      <c r="AB445" s="75" t="s">
        <v>138</v>
      </c>
      <c r="AC445" s="82" t="s">
        <v>139</v>
      </c>
      <c r="AE445" t="s">
        <v>649</v>
      </c>
      <c r="AF445" t="str">
        <f>VLOOKUP(V445,Poulefase!$BD$76:$BE$87,2,FALSE)</f>
        <v>-</v>
      </c>
      <c r="AG445" t="str">
        <f>VLOOKUP(W445,Poulefase!$BD$76:$BE$87,2,FALSE)</f>
        <v>-</v>
      </c>
      <c r="AH445" t="str">
        <f>VLOOKUP(X445,Poulefase!$BD$76:$BE$87,2,FALSE)</f>
        <v>-</v>
      </c>
      <c r="AI445" t="str">
        <f>VLOOKUP(Y445,Poulefase!$BD$76:$BE$87,2,FALSE)</f>
        <v>-</v>
      </c>
      <c r="AJ445" t="str">
        <f>VLOOKUP(Z445,Poulefase!$BD$76:$BE$87,2,FALSE)</f>
        <v>-</v>
      </c>
      <c r="AK445" t="str">
        <f>VLOOKUP(AA445,Poulefase!$BD$76:$BE$87,2,FALSE)</f>
        <v>-</v>
      </c>
      <c r="AL445" t="str">
        <f>VLOOKUP(AB445,Poulefase!$BD$76:$BE$87,2,FALSE)</f>
        <v>-</v>
      </c>
      <c r="AM445" t="str">
        <f>VLOOKUP(AC445,Poulefase!$BD$76:$BE$87,2,FALSE)</f>
        <v>-</v>
      </c>
    </row>
    <row r="446" spans="7:39" ht="16.2" thickBot="1">
      <c r="G446" s="81">
        <v>441</v>
      </c>
      <c r="H446" s="76" t="s">
        <v>9</v>
      </c>
      <c r="I446" s="76" t="s">
        <v>10</v>
      </c>
      <c r="J446" s="76" t="s">
        <v>11</v>
      </c>
      <c r="K446" s="76" t="s">
        <v>12</v>
      </c>
      <c r="L446" s="75"/>
      <c r="M446" s="76" t="s">
        <v>14</v>
      </c>
      <c r="N446" s="75"/>
      <c r="O446" s="75"/>
      <c r="P446" s="75"/>
      <c r="Q446" s="76" t="s">
        <v>139</v>
      </c>
      <c r="R446" s="76" t="s">
        <v>140</v>
      </c>
      <c r="S446" s="76" t="s">
        <v>141</v>
      </c>
      <c r="U446" t="s">
        <v>650</v>
      </c>
      <c r="V446" s="75" t="s">
        <v>11</v>
      </c>
      <c r="W446" s="75" t="s">
        <v>139</v>
      </c>
      <c r="X446" s="75" t="s">
        <v>10</v>
      </c>
      <c r="Y446" s="75" t="s">
        <v>12</v>
      </c>
      <c r="Z446" s="75" t="s">
        <v>9</v>
      </c>
      <c r="AA446" s="75" t="s">
        <v>14</v>
      </c>
      <c r="AB446" s="75" t="s">
        <v>141</v>
      </c>
      <c r="AC446" s="82" t="s">
        <v>140</v>
      </c>
      <c r="AE446" t="s">
        <v>650</v>
      </c>
      <c r="AF446" t="str">
        <f>VLOOKUP(V446,Poulefase!$BD$76:$BE$87,2,FALSE)</f>
        <v>-</v>
      </c>
      <c r="AG446" t="str">
        <f>VLOOKUP(W446,Poulefase!$BD$76:$BE$87,2,FALSE)</f>
        <v>-</v>
      </c>
      <c r="AH446" t="str">
        <f>VLOOKUP(X446,Poulefase!$BD$76:$BE$87,2,FALSE)</f>
        <v>-</v>
      </c>
      <c r="AI446" t="str">
        <f>VLOOKUP(Y446,Poulefase!$BD$76:$BE$87,2,FALSE)</f>
        <v>-</v>
      </c>
      <c r="AJ446" t="str">
        <f>VLOOKUP(Z446,Poulefase!$BD$76:$BE$87,2,FALSE)</f>
        <v>-</v>
      </c>
      <c r="AK446" t="str">
        <f>VLOOKUP(AA446,Poulefase!$BD$76:$BE$87,2,FALSE)</f>
        <v>-</v>
      </c>
      <c r="AL446" t="str">
        <f>VLOOKUP(AB446,Poulefase!$BD$76:$BE$87,2,FALSE)</f>
        <v>-</v>
      </c>
      <c r="AM446" t="str">
        <f>VLOOKUP(AC446,Poulefase!$BD$76:$BE$87,2,FALSE)</f>
        <v>-</v>
      </c>
    </row>
    <row r="447" spans="7:39" ht="16.2" thickBot="1">
      <c r="G447" s="81">
        <v>442</v>
      </c>
      <c r="H447" s="76" t="s">
        <v>9</v>
      </c>
      <c r="I447" s="76" t="s">
        <v>10</v>
      </c>
      <c r="J447" s="76" t="s">
        <v>11</v>
      </c>
      <c r="K447" s="76" t="s">
        <v>12</v>
      </c>
      <c r="L447" s="75"/>
      <c r="M447" s="76" t="s">
        <v>14</v>
      </c>
      <c r="N447" s="75"/>
      <c r="O447" s="75"/>
      <c r="P447" s="76" t="s">
        <v>138</v>
      </c>
      <c r="Q447" s="75"/>
      <c r="R447" s="76" t="s">
        <v>140</v>
      </c>
      <c r="S447" s="76" t="s">
        <v>141</v>
      </c>
      <c r="U447" t="s">
        <v>651</v>
      </c>
      <c r="V447" s="75" t="s">
        <v>11</v>
      </c>
      <c r="W447" s="75" t="s">
        <v>138</v>
      </c>
      <c r="X447" s="75" t="s">
        <v>10</v>
      </c>
      <c r="Y447" s="75" t="s">
        <v>12</v>
      </c>
      <c r="Z447" s="75" t="s">
        <v>9</v>
      </c>
      <c r="AA447" s="75" t="s">
        <v>14</v>
      </c>
      <c r="AB447" s="75" t="s">
        <v>141</v>
      </c>
      <c r="AC447" s="82" t="s">
        <v>140</v>
      </c>
      <c r="AE447" t="s">
        <v>651</v>
      </c>
      <c r="AF447" t="str">
        <f>VLOOKUP(V447,Poulefase!$BD$76:$BE$87,2,FALSE)</f>
        <v>-</v>
      </c>
      <c r="AG447" t="str">
        <f>VLOOKUP(W447,Poulefase!$BD$76:$BE$87,2,FALSE)</f>
        <v>-</v>
      </c>
      <c r="AH447" t="str">
        <f>VLOOKUP(X447,Poulefase!$BD$76:$BE$87,2,FALSE)</f>
        <v>-</v>
      </c>
      <c r="AI447" t="str">
        <f>VLOOKUP(Y447,Poulefase!$BD$76:$BE$87,2,FALSE)</f>
        <v>-</v>
      </c>
      <c r="AJ447" t="str">
        <f>VLOOKUP(Z447,Poulefase!$BD$76:$BE$87,2,FALSE)</f>
        <v>-</v>
      </c>
      <c r="AK447" t="str">
        <f>VLOOKUP(AA447,Poulefase!$BD$76:$BE$87,2,FALSE)</f>
        <v>-</v>
      </c>
      <c r="AL447" t="str">
        <f>VLOOKUP(AB447,Poulefase!$BD$76:$BE$87,2,FALSE)</f>
        <v>-</v>
      </c>
      <c r="AM447" t="str">
        <f>VLOOKUP(AC447,Poulefase!$BD$76:$BE$87,2,FALSE)</f>
        <v>-</v>
      </c>
    </row>
    <row r="448" spans="7:39" ht="16.2" thickBot="1">
      <c r="G448" s="81">
        <v>443</v>
      </c>
      <c r="H448" s="76" t="s">
        <v>9</v>
      </c>
      <c r="I448" s="76" t="s">
        <v>10</v>
      </c>
      <c r="J448" s="76" t="s">
        <v>11</v>
      </c>
      <c r="K448" s="76" t="s">
        <v>12</v>
      </c>
      <c r="L448" s="75"/>
      <c r="M448" s="76" t="s">
        <v>14</v>
      </c>
      <c r="N448" s="75"/>
      <c r="O448" s="75"/>
      <c r="P448" s="76" t="s">
        <v>138</v>
      </c>
      <c r="Q448" s="76" t="s">
        <v>139</v>
      </c>
      <c r="R448" s="75"/>
      <c r="S448" s="76" t="s">
        <v>141</v>
      </c>
      <c r="U448" t="s">
        <v>652</v>
      </c>
      <c r="V448" s="75" t="s">
        <v>11</v>
      </c>
      <c r="W448" s="75" t="s">
        <v>139</v>
      </c>
      <c r="X448" s="75" t="s">
        <v>10</v>
      </c>
      <c r="Y448" s="75" t="s">
        <v>12</v>
      </c>
      <c r="Z448" s="75" t="s">
        <v>9</v>
      </c>
      <c r="AA448" s="75" t="s">
        <v>14</v>
      </c>
      <c r="AB448" s="75" t="s">
        <v>141</v>
      </c>
      <c r="AC448" s="82" t="s">
        <v>138</v>
      </c>
      <c r="AE448" t="s">
        <v>652</v>
      </c>
      <c r="AF448" t="str">
        <f>VLOOKUP(V448,Poulefase!$BD$76:$BE$87,2,FALSE)</f>
        <v>-</v>
      </c>
      <c r="AG448" t="str">
        <f>VLOOKUP(W448,Poulefase!$BD$76:$BE$87,2,FALSE)</f>
        <v>-</v>
      </c>
      <c r="AH448" t="str">
        <f>VLOOKUP(X448,Poulefase!$BD$76:$BE$87,2,FALSE)</f>
        <v>-</v>
      </c>
      <c r="AI448" t="str">
        <f>VLOOKUP(Y448,Poulefase!$BD$76:$BE$87,2,FALSE)</f>
        <v>-</v>
      </c>
      <c r="AJ448" t="str">
        <f>VLOOKUP(Z448,Poulefase!$BD$76:$BE$87,2,FALSE)</f>
        <v>-</v>
      </c>
      <c r="AK448" t="str">
        <f>VLOOKUP(AA448,Poulefase!$BD$76:$BE$87,2,FALSE)</f>
        <v>-</v>
      </c>
      <c r="AL448" t="str">
        <f>VLOOKUP(AB448,Poulefase!$BD$76:$BE$87,2,FALSE)</f>
        <v>-</v>
      </c>
      <c r="AM448" t="str">
        <f>VLOOKUP(AC448,Poulefase!$BD$76:$BE$87,2,FALSE)</f>
        <v>-</v>
      </c>
    </row>
    <row r="449" spans="7:39" ht="16.2" thickBot="1">
      <c r="G449" s="81">
        <v>444</v>
      </c>
      <c r="H449" s="76" t="s">
        <v>9</v>
      </c>
      <c r="I449" s="76" t="s">
        <v>10</v>
      </c>
      <c r="J449" s="76" t="s">
        <v>11</v>
      </c>
      <c r="K449" s="76" t="s">
        <v>12</v>
      </c>
      <c r="L449" s="75"/>
      <c r="M449" s="76" t="s">
        <v>14</v>
      </c>
      <c r="N449" s="75"/>
      <c r="O449" s="75"/>
      <c r="P449" s="76" t="s">
        <v>138</v>
      </c>
      <c r="Q449" s="76" t="s">
        <v>139</v>
      </c>
      <c r="R449" s="76" t="s">
        <v>140</v>
      </c>
      <c r="S449" s="75"/>
      <c r="U449" t="s">
        <v>653</v>
      </c>
      <c r="V449" s="75" t="s">
        <v>11</v>
      </c>
      <c r="W449" s="75" t="s">
        <v>139</v>
      </c>
      <c r="X449" s="75" t="s">
        <v>10</v>
      </c>
      <c r="Y449" s="75" t="s">
        <v>12</v>
      </c>
      <c r="Z449" s="75" t="s">
        <v>9</v>
      </c>
      <c r="AA449" s="75" t="s">
        <v>14</v>
      </c>
      <c r="AB449" s="75" t="s">
        <v>138</v>
      </c>
      <c r="AC449" s="82" t="s">
        <v>140</v>
      </c>
      <c r="AE449" t="s">
        <v>653</v>
      </c>
      <c r="AF449" t="str">
        <f>VLOOKUP(V449,Poulefase!$BD$76:$BE$87,2,FALSE)</f>
        <v>-</v>
      </c>
      <c r="AG449" t="str">
        <f>VLOOKUP(W449,Poulefase!$BD$76:$BE$87,2,FALSE)</f>
        <v>-</v>
      </c>
      <c r="AH449" t="str">
        <f>VLOOKUP(X449,Poulefase!$BD$76:$BE$87,2,FALSE)</f>
        <v>-</v>
      </c>
      <c r="AI449" t="str">
        <f>VLOOKUP(Y449,Poulefase!$BD$76:$BE$87,2,FALSE)</f>
        <v>-</v>
      </c>
      <c r="AJ449" t="str">
        <f>VLOOKUP(Z449,Poulefase!$BD$76:$BE$87,2,FALSE)</f>
        <v>-</v>
      </c>
      <c r="AK449" t="str">
        <f>VLOOKUP(AA449,Poulefase!$BD$76:$BE$87,2,FALSE)</f>
        <v>-</v>
      </c>
      <c r="AL449" t="str">
        <f>VLOOKUP(AB449,Poulefase!$BD$76:$BE$87,2,FALSE)</f>
        <v>-</v>
      </c>
      <c r="AM449" t="str">
        <f>VLOOKUP(AC449,Poulefase!$BD$76:$BE$87,2,FALSE)</f>
        <v>-</v>
      </c>
    </row>
    <row r="450" spans="7:39" ht="16.2" thickBot="1">
      <c r="G450" s="81">
        <v>445</v>
      </c>
      <c r="H450" s="76" t="s">
        <v>9</v>
      </c>
      <c r="I450" s="76" t="s">
        <v>10</v>
      </c>
      <c r="J450" s="76" t="s">
        <v>11</v>
      </c>
      <c r="K450" s="76" t="s">
        <v>12</v>
      </c>
      <c r="L450" s="75"/>
      <c r="M450" s="76" t="s">
        <v>14</v>
      </c>
      <c r="N450" s="75"/>
      <c r="O450" s="76" t="s">
        <v>137</v>
      </c>
      <c r="P450" s="75"/>
      <c r="Q450" s="75"/>
      <c r="R450" s="76" t="s">
        <v>140</v>
      </c>
      <c r="S450" s="76" t="s">
        <v>141</v>
      </c>
      <c r="U450" t="s">
        <v>654</v>
      </c>
      <c r="V450" s="75" t="s">
        <v>137</v>
      </c>
      <c r="W450" s="75" t="s">
        <v>14</v>
      </c>
      <c r="X450" s="75" t="s">
        <v>10</v>
      </c>
      <c r="Y450" s="75" t="s">
        <v>11</v>
      </c>
      <c r="Z450" s="75" t="s">
        <v>9</v>
      </c>
      <c r="AA450" s="75" t="s">
        <v>12</v>
      </c>
      <c r="AB450" s="75" t="s">
        <v>141</v>
      </c>
      <c r="AC450" s="82" t="s">
        <v>140</v>
      </c>
      <c r="AE450" t="s">
        <v>654</v>
      </c>
      <c r="AF450" t="str">
        <f>VLOOKUP(V450,Poulefase!$BD$76:$BE$87,2,FALSE)</f>
        <v>-</v>
      </c>
      <c r="AG450" t="str">
        <f>VLOOKUP(W450,Poulefase!$BD$76:$BE$87,2,FALSE)</f>
        <v>-</v>
      </c>
      <c r="AH450" t="str">
        <f>VLOOKUP(X450,Poulefase!$BD$76:$BE$87,2,FALSE)</f>
        <v>-</v>
      </c>
      <c r="AI450" t="str">
        <f>VLOOKUP(Y450,Poulefase!$BD$76:$BE$87,2,FALSE)</f>
        <v>-</v>
      </c>
      <c r="AJ450" t="str">
        <f>VLOOKUP(Z450,Poulefase!$BD$76:$BE$87,2,FALSE)</f>
        <v>-</v>
      </c>
      <c r="AK450" t="str">
        <f>VLOOKUP(AA450,Poulefase!$BD$76:$BE$87,2,FALSE)</f>
        <v>-</v>
      </c>
      <c r="AL450" t="str">
        <f>VLOOKUP(AB450,Poulefase!$BD$76:$BE$87,2,FALSE)</f>
        <v>-</v>
      </c>
      <c r="AM450" t="str">
        <f>VLOOKUP(AC450,Poulefase!$BD$76:$BE$87,2,FALSE)</f>
        <v>-</v>
      </c>
    </row>
    <row r="451" spans="7:39" ht="16.2" thickBot="1">
      <c r="G451" s="81">
        <v>446</v>
      </c>
      <c r="H451" s="76" t="s">
        <v>9</v>
      </c>
      <c r="I451" s="76" t="s">
        <v>10</v>
      </c>
      <c r="J451" s="76" t="s">
        <v>11</v>
      </c>
      <c r="K451" s="76" t="s">
        <v>12</v>
      </c>
      <c r="L451" s="75"/>
      <c r="M451" s="76" t="s">
        <v>14</v>
      </c>
      <c r="N451" s="75"/>
      <c r="O451" s="76" t="s">
        <v>137</v>
      </c>
      <c r="P451" s="75"/>
      <c r="Q451" s="76" t="s">
        <v>139</v>
      </c>
      <c r="R451" s="75"/>
      <c r="S451" s="76" t="s">
        <v>141</v>
      </c>
      <c r="U451" t="s">
        <v>655</v>
      </c>
      <c r="V451" s="75" t="s">
        <v>11</v>
      </c>
      <c r="W451" s="75" t="s">
        <v>139</v>
      </c>
      <c r="X451" s="75" t="s">
        <v>10</v>
      </c>
      <c r="Y451" s="75" t="s">
        <v>12</v>
      </c>
      <c r="Z451" s="75" t="s">
        <v>9</v>
      </c>
      <c r="AA451" s="75" t="s">
        <v>14</v>
      </c>
      <c r="AB451" s="75" t="s">
        <v>141</v>
      </c>
      <c r="AC451" s="82" t="s">
        <v>137</v>
      </c>
      <c r="AE451" t="s">
        <v>655</v>
      </c>
      <c r="AF451" t="str">
        <f>VLOOKUP(V451,Poulefase!$BD$76:$BE$87,2,FALSE)</f>
        <v>-</v>
      </c>
      <c r="AG451" t="str">
        <f>VLOOKUP(W451,Poulefase!$BD$76:$BE$87,2,FALSE)</f>
        <v>-</v>
      </c>
      <c r="AH451" t="str">
        <f>VLOOKUP(X451,Poulefase!$BD$76:$BE$87,2,FALSE)</f>
        <v>-</v>
      </c>
      <c r="AI451" t="str">
        <f>VLOOKUP(Y451,Poulefase!$BD$76:$BE$87,2,FALSE)</f>
        <v>-</v>
      </c>
      <c r="AJ451" t="str">
        <f>VLOOKUP(Z451,Poulefase!$BD$76:$BE$87,2,FALSE)</f>
        <v>-</v>
      </c>
      <c r="AK451" t="str">
        <f>VLOOKUP(AA451,Poulefase!$BD$76:$BE$87,2,FALSE)</f>
        <v>-</v>
      </c>
      <c r="AL451" t="str">
        <f>VLOOKUP(AB451,Poulefase!$BD$76:$BE$87,2,FALSE)</f>
        <v>-</v>
      </c>
      <c r="AM451" t="str">
        <f>VLOOKUP(AC451,Poulefase!$BD$76:$BE$87,2,FALSE)</f>
        <v>-</v>
      </c>
    </row>
    <row r="452" spans="7:39" ht="16.2" thickBot="1">
      <c r="G452" s="81">
        <v>447</v>
      </c>
      <c r="H452" s="76" t="s">
        <v>9</v>
      </c>
      <c r="I452" s="76" t="s">
        <v>10</v>
      </c>
      <c r="J452" s="76" t="s">
        <v>11</v>
      </c>
      <c r="K452" s="76" t="s">
        <v>12</v>
      </c>
      <c r="L452" s="75"/>
      <c r="M452" s="76" t="s">
        <v>14</v>
      </c>
      <c r="N452" s="75"/>
      <c r="O452" s="76" t="s">
        <v>137</v>
      </c>
      <c r="P452" s="75"/>
      <c r="Q452" s="76" t="s">
        <v>139</v>
      </c>
      <c r="R452" s="76" t="s">
        <v>140</v>
      </c>
      <c r="S452" s="75"/>
      <c r="U452" t="s">
        <v>656</v>
      </c>
      <c r="V452" s="75" t="s">
        <v>137</v>
      </c>
      <c r="W452" s="75" t="s">
        <v>139</v>
      </c>
      <c r="X452" s="75" t="s">
        <v>10</v>
      </c>
      <c r="Y452" s="75" t="s">
        <v>11</v>
      </c>
      <c r="Z452" s="75" t="s">
        <v>9</v>
      </c>
      <c r="AA452" s="75" t="s">
        <v>14</v>
      </c>
      <c r="AB452" s="75" t="s">
        <v>12</v>
      </c>
      <c r="AC452" s="82" t="s">
        <v>140</v>
      </c>
      <c r="AE452" t="s">
        <v>656</v>
      </c>
      <c r="AF452" t="str">
        <f>VLOOKUP(V452,Poulefase!$BD$76:$BE$87,2,FALSE)</f>
        <v>-</v>
      </c>
      <c r="AG452" t="str">
        <f>VLOOKUP(W452,Poulefase!$BD$76:$BE$87,2,FALSE)</f>
        <v>-</v>
      </c>
      <c r="AH452" t="str">
        <f>VLOOKUP(X452,Poulefase!$BD$76:$BE$87,2,FALSE)</f>
        <v>-</v>
      </c>
      <c r="AI452" t="str">
        <f>VLOOKUP(Y452,Poulefase!$BD$76:$BE$87,2,FALSE)</f>
        <v>-</v>
      </c>
      <c r="AJ452" t="str">
        <f>VLOOKUP(Z452,Poulefase!$BD$76:$BE$87,2,FALSE)</f>
        <v>-</v>
      </c>
      <c r="AK452" t="str">
        <f>VLOOKUP(AA452,Poulefase!$BD$76:$BE$87,2,FALSE)</f>
        <v>-</v>
      </c>
      <c r="AL452" t="str">
        <f>VLOOKUP(AB452,Poulefase!$BD$76:$BE$87,2,FALSE)</f>
        <v>-</v>
      </c>
      <c r="AM452" t="str">
        <f>VLOOKUP(AC452,Poulefase!$BD$76:$BE$87,2,FALSE)</f>
        <v>-</v>
      </c>
    </row>
    <row r="453" spans="7:39" ht="16.2" thickBot="1">
      <c r="G453" s="81">
        <v>448</v>
      </c>
      <c r="H453" s="76" t="s">
        <v>9</v>
      </c>
      <c r="I453" s="76" t="s">
        <v>10</v>
      </c>
      <c r="J453" s="76" t="s">
        <v>11</v>
      </c>
      <c r="K453" s="76" t="s">
        <v>12</v>
      </c>
      <c r="L453" s="75"/>
      <c r="M453" s="76" t="s">
        <v>14</v>
      </c>
      <c r="N453" s="75"/>
      <c r="O453" s="76" t="s">
        <v>137</v>
      </c>
      <c r="P453" s="76" t="s">
        <v>138</v>
      </c>
      <c r="Q453" s="75"/>
      <c r="R453" s="75"/>
      <c r="S453" s="76" t="s">
        <v>141</v>
      </c>
      <c r="U453" t="s">
        <v>657</v>
      </c>
      <c r="V453" s="75" t="s">
        <v>137</v>
      </c>
      <c r="W453" s="75" t="s">
        <v>14</v>
      </c>
      <c r="X453" s="75" t="s">
        <v>10</v>
      </c>
      <c r="Y453" s="75" t="s">
        <v>11</v>
      </c>
      <c r="Z453" s="75" t="s">
        <v>9</v>
      </c>
      <c r="AA453" s="75" t="s">
        <v>12</v>
      </c>
      <c r="AB453" s="75" t="s">
        <v>141</v>
      </c>
      <c r="AC453" s="82" t="s">
        <v>138</v>
      </c>
      <c r="AE453" t="s">
        <v>657</v>
      </c>
      <c r="AF453" t="str">
        <f>VLOOKUP(V453,Poulefase!$BD$76:$BE$87,2,FALSE)</f>
        <v>-</v>
      </c>
      <c r="AG453" t="str">
        <f>VLOOKUP(W453,Poulefase!$BD$76:$BE$87,2,FALSE)</f>
        <v>-</v>
      </c>
      <c r="AH453" t="str">
        <f>VLOOKUP(X453,Poulefase!$BD$76:$BE$87,2,FALSE)</f>
        <v>-</v>
      </c>
      <c r="AI453" t="str">
        <f>VLOOKUP(Y453,Poulefase!$BD$76:$BE$87,2,FALSE)</f>
        <v>-</v>
      </c>
      <c r="AJ453" t="str">
        <f>VLOOKUP(Z453,Poulefase!$BD$76:$BE$87,2,FALSE)</f>
        <v>-</v>
      </c>
      <c r="AK453" t="str">
        <f>VLOOKUP(AA453,Poulefase!$BD$76:$BE$87,2,FALSE)</f>
        <v>-</v>
      </c>
      <c r="AL453" t="str">
        <f>VLOOKUP(AB453,Poulefase!$BD$76:$BE$87,2,FALSE)</f>
        <v>-</v>
      </c>
      <c r="AM453" t="str">
        <f>VLOOKUP(AC453,Poulefase!$BD$76:$BE$87,2,FALSE)</f>
        <v>-</v>
      </c>
    </row>
    <row r="454" spans="7:39" ht="16.2" thickBot="1">
      <c r="G454" s="81">
        <v>449</v>
      </c>
      <c r="H454" s="76" t="s">
        <v>9</v>
      </c>
      <c r="I454" s="76" t="s">
        <v>10</v>
      </c>
      <c r="J454" s="76" t="s">
        <v>11</v>
      </c>
      <c r="K454" s="76" t="s">
        <v>12</v>
      </c>
      <c r="L454" s="75"/>
      <c r="M454" s="76" t="s">
        <v>14</v>
      </c>
      <c r="N454" s="75"/>
      <c r="O454" s="76" t="s">
        <v>137</v>
      </c>
      <c r="P454" s="76" t="s">
        <v>138</v>
      </c>
      <c r="Q454" s="75"/>
      <c r="R454" s="76" t="s">
        <v>140</v>
      </c>
      <c r="S454" s="75"/>
      <c r="U454" t="s">
        <v>658</v>
      </c>
      <c r="V454" s="75" t="s">
        <v>137</v>
      </c>
      <c r="W454" s="75" t="s">
        <v>14</v>
      </c>
      <c r="X454" s="75" t="s">
        <v>10</v>
      </c>
      <c r="Y454" s="75" t="s">
        <v>11</v>
      </c>
      <c r="Z454" s="75" t="s">
        <v>9</v>
      </c>
      <c r="AA454" s="75" t="s">
        <v>12</v>
      </c>
      <c r="AB454" s="75" t="s">
        <v>138</v>
      </c>
      <c r="AC454" s="82" t="s">
        <v>140</v>
      </c>
      <c r="AE454" t="s">
        <v>658</v>
      </c>
      <c r="AF454" t="str">
        <f>VLOOKUP(V454,Poulefase!$BD$76:$BE$87,2,FALSE)</f>
        <v>-</v>
      </c>
      <c r="AG454" t="str">
        <f>VLOOKUP(W454,Poulefase!$BD$76:$BE$87,2,FALSE)</f>
        <v>-</v>
      </c>
      <c r="AH454" t="str">
        <f>VLOOKUP(X454,Poulefase!$BD$76:$BE$87,2,FALSE)</f>
        <v>-</v>
      </c>
      <c r="AI454" t="str">
        <f>VLOOKUP(Y454,Poulefase!$BD$76:$BE$87,2,FALSE)</f>
        <v>-</v>
      </c>
      <c r="AJ454" t="str">
        <f>VLOOKUP(Z454,Poulefase!$BD$76:$BE$87,2,FALSE)</f>
        <v>-</v>
      </c>
      <c r="AK454" t="str">
        <f>VLOOKUP(AA454,Poulefase!$BD$76:$BE$87,2,FALSE)</f>
        <v>-</v>
      </c>
      <c r="AL454" t="str">
        <f>VLOOKUP(AB454,Poulefase!$BD$76:$BE$87,2,FALSE)</f>
        <v>-</v>
      </c>
      <c r="AM454" t="str">
        <f>VLOOKUP(AC454,Poulefase!$BD$76:$BE$87,2,FALSE)</f>
        <v>-</v>
      </c>
    </row>
    <row r="455" spans="7:39" ht="16.2" thickBot="1">
      <c r="G455" s="81">
        <v>450</v>
      </c>
      <c r="H455" s="76" t="s">
        <v>9</v>
      </c>
      <c r="I455" s="76" t="s">
        <v>10</v>
      </c>
      <c r="J455" s="76" t="s">
        <v>11</v>
      </c>
      <c r="K455" s="76" t="s">
        <v>12</v>
      </c>
      <c r="L455" s="75"/>
      <c r="M455" s="76" t="s">
        <v>14</v>
      </c>
      <c r="N455" s="75"/>
      <c r="O455" s="76" t="s">
        <v>137</v>
      </c>
      <c r="P455" s="76" t="s">
        <v>138</v>
      </c>
      <c r="Q455" s="76" t="s">
        <v>139</v>
      </c>
      <c r="R455" s="75"/>
      <c r="S455" s="75"/>
      <c r="U455" t="s">
        <v>659</v>
      </c>
      <c r="V455" s="75" t="s">
        <v>137</v>
      </c>
      <c r="W455" s="75" t="s">
        <v>139</v>
      </c>
      <c r="X455" s="75" t="s">
        <v>10</v>
      </c>
      <c r="Y455" s="75" t="s">
        <v>11</v>
      </c>
      <c r="Z455" s="75" t="s">
        <v>9</v>
      </c>
      <c r="AA455" s="75" t="s">
        <v>14</v>
      </c>
      <c r="AB455" s="75" t="s">
        <v>12</v>
      </c>
      <c r="AC455" s="82" t="s">
        <v>138</v>
      </c>
      <c r="AE455" t="s">
        <v>659</v>
      </c>
      <c r="AF455" t="str">
        <f>VLOOKUP(V455,Poulefase!$BD$76:$BE$87,2,FALSE)</f>
        <v>-</v>
      </c>
      <c r="AG455" t="str">
        <f>VLOOKUP(W455,Poulefase!$BD$76:$BE$87,2,FALSE)</f>
        <v>-</v>
      </c>
      <c r="AH455" t="str">
        <f>VLOOKUP(X455,Poulefase!$BD$76:$BE$87,2,FALSE)</f>
        <v>-</v>
      </c>
      <c r="AI455" t="str">
        <f>VLOOKUP(Y455,Poulefase!$BD$76:$BE$87,2,FALSE)</f>
        <v>-</v>
      </c>
      <c r="AJ455" t="str">
        <f>VLOOKUP(Z455,Poulefase!$BD$76:$BE$87,2,FALSE)</f>
        <v>-</v>
      </c>
      <c r="AK455" t="str">
        <f>VLOOKUP(AA455,Poulefase!$BD$76:$BE$87,2,FALSE)</f>
        <v>-</v>
      </c>
      <c r="AL455" t="str">
        <f>VLOOKUP(AB455,Poulefase!$BD$76:$BE$87,2,FALSE)</f>
        <v>-</v>
      </c>
      <c r="AM455" t="str">
        <f>VLOOKUP(AC455,Poulefase!$BD$76:$BE$87,2,FALSE)</f>
        <v>-</v>
      </c>
    </row>
    <row r="456" spans="7:39" ht="16.2" thickBot="1">
      <c r="G456" s="81">
        <v>451</v>
      </c>
      <c r="H456" s="76" t="s">
        <v>9</v>
      </c>
      <c r="I456" s="76" t="s">
        <v>10</v>
      </c>
      <c r="J456" s="76" t="s">
        <v>11</v>
      </c>
      <c r="K456" s="76" t="s">
        <v>12</v>
      </c>
      <c r="L456" s="75"/>
      <c r="M456" s="76" t="s">
        <v>14</v>
      </c>
      <c r="N456" s="76" t="s">
        <v>136</v>
      </c>
      <c r="O456" s="75"/>
      <c r="P456" s="75"/>
      <c r="Q456" s="75"/>
      <c r="R456" s="76" t="s">
        <v>140</v>
      </c>
      <c r="S456" s="76" t="s">
        <v>141</v>
      </c>
      <c r="U456" t="s">
        <v>660</v>
      </c>
      <c r="V456" s="75" t="s">
        <v>11</v>
      </c>
      <c r="W456" s="75" t="s">
        <v>136</v>
      </c>
      <c r="X456" s="75" t="s">
        <v>10</v>
      </c>
      <c r="Y456" s="75" t="s">
        <v>12</v>
      </c>
      <c r="Z456" s="75" t="s">
        <v>9</v>
      </c>
      <c r="AA456" s="75" t="s">
        <v>14</v>
      </c>
      <c r="AB456" s="75" t="s">
        <v>141</v>
      </c>
      <c r="AC456" s="82" t="s">
        <v>140</v>
      </c>
      <c r="AE456" t="s">
        <v>660</v>
      </c>
      <c r="AF456" t="str">
        <f>VLOOKUP(V456,Poulefase!$BD$76:$BE$87,2,FALSE)</f>
        <v>-</v>
      </c>
      <c r="AG456" t="str">
        <f>VLOOKUP(W456,Poulefase!$BD$76:$BE$87,2,FALSE)</f>
        <v>-</v>
      </c>
      <c r="AH456" t="str">
        <f>VLOOKUP(X456,Poulefase!$BD$76:$BE$87,2,FALSE)</f>
        <v>-</v>
      </c>
      <c r="AI456" t="str">
        <f>VLOOKUP(Y456,Poulefase!$BD$76:$BE$87,2,FALSE)</f>
        <v>-</v>
      </c>
      <c r="AJ456" t="str">
        <f>VLOOKUP(Z456,Poulefase!$BD$76:$BE$87,2,FALSE)</f>
        <v>-</v>
      </c>
      <c r="AK456" t="str">
        <f>VLOOKUP(AA456,Poulefase!$BD$76:$BE$87,2,FALSE)</f>
        <v>-</v>
      </c>
      <c r="AL456" t="str">
        <f>VLOOKUP(AB456,Poulefase!$BD$76:$BE$87,2,FALSE)</f>
        <v>-</v>
      </c>
      <c r="AM456" t="str">
        <f>VLOOKUP(AC456,Poulefase!$BD$76:$BE$87,2,FALSE)</f>
        <v>-</v>
      </c>
    </row>
    <row r="457" spans="7:39" ht="16.2" thickBot="1">
      <c r="G457" s="81">
        <v>452</v>
      </c>
      <c r="H457" s="76" t="s">
        <v>9</v>
      </c>
      <c r="I457" s="76" t="s">
        <v>10</v>
      </c>
      <c r="J457" s="76" t="s">
        <v>11</v>
      </c>
      <c r="K457" s="76" t="s">
        <v>12</v>
      </c>
      <c r="L457" s="75"/>
      <c r="M457" s="76" t="s">
        <v>14</v>
      </c>
      <c r="N457" s="76" t="s">
        <v>136</v>
      </c>
      <c r="O457" s="75"/>
      <c r="P457" s="75"/>
      <c r="Q457" s="76" t="s">
        <v>139</v>
      </c>
      <c r="R457" s="75"/>
      <c r="S457" s="76" t="s">
        <v>141</v>
      </c>
      <c r="U457" t="s">
        <v>661</v>
      </c>
      <c r="V457" s="75" t="s">
        <v>11</v>
      </c>
      <c r="W457" s="75" t="s">
        <v>136</v>
      </c>
      <c r="X457" s="75" t="s">
        <v>10</v>
      </c>
      <c r="Y457" s="75" t="s">
        <v>12</v>
      </c>
      <c r="Z457" s="75" t="s">
        <v>9</v>
      </c>
      <c r="AA457" s="75" t="s">
        <v>14</v>
      </c>
      <c r="AB457" s="75" t="s">
        <v>141</v>
      </c>
      <c r="AC457" s="82" t="s">
        <v>139</v>
      </c>
      <c r="AE457" t="s">
        <v>661</v>
      </c>
      <c r="AF457" t="str">
        <f>VLOOKUP(V457,Poulefase!$BD$76:$BE$87,2,FALSE)</f>
        <v>-</v>
      </c>
      <c r="AG457" t="str">
        <f>VLOOKUP(W457,Poulefase!$BD$76:$BE$87,2,FALSE)</f>
        <v>-</v>
      </c>
      <c r="AH457" t="str">
        <f>VLOOKUP(X457,Poulefase!$BD$76:$BE$87,2,FALSE)</f>
        <v>-</v>
      </c>
      <c r="AI457" t="str">
        <f>VLOOKUP(Y457,Poulefase!$BD$76:$BE$87,2,FALSE)</f>
        <v>-</v>
      </c>
      <c r="AJ457" t="str">
        <f>VLOOKUP(Z457,Poulefase!$BD$76:$BE$87,2,FALSE)</f>
        <v>-</v>
      </c>
      <c r="AK457" t="str">
        <f>VLOOKUP(AA457,Poulefase!$BD$76:$BE$87,2,FALSE)</f>
        <v>-</v>
      </c>
      <c r="AL457" t="str">
        <f>VLOOKUP(AB457,Poulefase!$BD$76:$BE$87,2,FALSE)</f>
        <v>-</v>
      </c>
      <c r="AM457" t="str">
        <f>VLOOKUP(AC457,Poulefase!$BD$76:$BE$87,2,FALSE)</f>
        <v>-</v>
      </c>
    </row>
    <row r="458" spans="7:39" ht="16.2" thickBot="1">
      <c r="G458" s="81">
        <v>453</v>
      </c>
      <c r="H458" s="76" t="s">
        <v>9</v>
      </c>
      <c r="I458" s="76" t="s">
        <v>10</v>
      </c>
      <c r="J458" s="76" t="s">
        <v>11</v>
      </c>
      <c r="K458" s="76" t="s">
        <v>12</v>
      </c>
      <c r="L458" s="75"/>
      <c r="M458" s="76" t="s">
        <v>14</v>
      </c>
      <c r="N458" s="76" t="s">
        <v>136</v>
      </c>
      <c r="O458" s="75"/>
      <c r="P458" s="75"/>
      <c r="Q458" s="76" t="s">
        <v>139</v>
      </c>
      <c r="R458" s="76" t="s">
        <v>140</v>
      </c>
      <c r="S458" s="75"/>
      <c r="U458" t="s">
        <v>662</v>
      </c>
      <c r="V458" s="75" t="s">
        <v>11</v>
      </c>
      <c r="W458" s="75" t="s">
        <v>136</v>
      </c>
      <c r="X458" s="75" t="s">
        <v>10</v>
      </c>
      <c r="Y458" s="75" t="s">
        <v>12</v>
      </c>
      <c r="Z458" s="75" t="s">
        <v>9</v>
      </c>
      <c r="AA458" s="75" t="s">
        <v>14</v>
      </c>
      <c r="AB458" s="75" t="s">
        <v>139</v>
      </c>
      <c r="AC458" s="82" t="s">
        <v>140</v>
      </c>
      <c r="AE458" t="s">
        <v>662</v>
      </c>
      <c r="AF458" t="str">
        <f>VLOOKUP(V458,Poulefase!$BD$76:$BE$87,2,FALSE)</f>
        <v>-</v>
      </c>
      <c r="AG458" t="str">
        <f>VLOOKUP(W458,Poulefase!$BD$76:$BE$87,2,FALSE)</f>
        <v>-</v>
      </c>
      <c r="AH458" t="str">
        <f>VLOOKUP(X458,Poulefase!$BD$76:$BE$87,2,FALSE)</f>
        <v>-</v>
      </c>
      <c r="AI458" t="str">
        <f>VLOOKUP(Y458,Poulefase!$BD$76:$BE$87,2,FALSE)</f>
        <v>-</v>
      </c>
      <c r="AJ458" t="str">
        <f>VLOOKUP(Z458,Poulefase!$BD$76:$BE$87,2,FALSE)</f>
        <v>-</v>
      </c>
      <c r="AK458" t="str">
        <f>VLOOKUP(AA458,Poulefase!$BD$76:$BE$87,2,FALSE)</f>
        <v>-</v>
      </c>
      <c r="AL458" t="str">
        <f>VLOOKUP(AB458,Poulefase!$BD$76:$BE$87,2,FALSE)</f>
        <v>-</v>
      </c>
      <c r="AM458" t="str">
        <f>VLOOKUP(AC458,Poulefase!$BD$76:$BE$87,2,FALSE)</f>
        <v>-</v>
      </c>
    </row>
    <row r="459" spans="7:39" ht="16.2" thickBot="1">
      <c r="G459" s="81">
        <v>454</v>
      </c>
      <c r="H459" s="76" t="s">
        <v>9</v>
      </c>
      <c r="I459" s="76" t="s">
        <v>10</v>
      </c>
      <c r="J459" s="76" t="s">
        <v>11</v>
      </c>
      <c r="K459" s="76" t="s">
        <v>12</v>
      </c>
      <c r="L459" s="75"/>
      <c r="M459" s="76" t="s">
        <v>14</v>
      </c>
      <c r="N459" s="76" t="s">
        <v>136</v>
      </c>
      <c r="O459" s="75"/>
      <c r="P459" s="76" t="s">
        <v>138</v>
      </c>
      <c r="Q459" s="75"/>
      <c r="R459" s="75"/>
      <c r="S459" s="76" t="s">
        <v>141</v>
      </c>
      <c r="U459" t="s">
        <v>663</v>
      </c>
      <c r="V459" s="75" t="s">
        <v>11</v>
      </c>
      <c r="W459" s="75" t="s">
        <v>136</v>
      </c>
      <c r="X459" s="75" t="s">
        <v>10</v>
      </c>
      <c r="Y459" s="75" t="s">
        <v>12</v>
      </c>
      <c r="Z459" s="75" t="s">
        <v>9</v>
      </c>
      <c r="AA459" s="75" t="s">
        <v>14</v>
      </c>
      <c r="AB459" s="75" t="s">
        <v>141</v>
      </c>
      <c r="AC459" s="82" t="s">
        <v>138</v>
      </c>
      <c r="AE459" t="s">
        <v>663</v>
      </c>
      <c r="AF459" t="str">
        <f>VLOOKUP(V459,Poulefase!$BD$76:$BE$87,2,FALSE)</f>
        <v>-</v>
      </c>
      <c r="AG459" t="str">
        <f>VLOOKUP(W459,Poulefase!$BD$76:$BE$87,2,FALSE)</f>
        <v>-</v>
      </c>
      <c r="AH459" t="str">
        <f>VLOOKUP(X459,Poulefase!$BD$76:$BE$87,2,FALSE)</f>
        <v>-</v>
      </c>
      <c r="AI459" t="str">
        <f>VLOOKUP(Y459,Poulefase!$BD$76:$BE$87,2,FALSE)</f>
        <v>-</v>
      </c>
      <c r="AJ459" t="str">
        <f>VLOOKUP(Z459,Poulefase!$BD$76:$BE$87,2,FALSE)</f>
        <v>-</v>
      </c>
      <c r="AK459" t="str">
        <f>VLOOKUP(AA459,Poulefase!$BD$76:$BE$87,2,FALSE)</f>
        <v>-</v>
      </c>
      <c r="AL459" t="str">
        <f>VLOOKUP(AB459,Poulefase!$BD$76:$BE$87,2,FALSE)</f>
        <v>-</v>
      </c>
      <c r="AM459" t="str">
        <f>VLOOKUP(AC459,Poulefase!$BD$76:$BE$87,2,FALSE)</f>
        <v>-</v>
      </c>
    </row>
    <row r="460" spans="7:39" ht="16.2" thickBot="1">
      <c r="G460" s="81">
        <v>455</v>
      </c>
      <c r="H460" s="76" t="s">
        <v>9</v>
      </c>
      <c r="I460" s="76" t="s">
        <v>10</v>
      </c>
      <c r="J460" s="76" t="s">
        <v>11</v>
      </c>
      <c r="K460" s="76" t="s">
        <v>12</v>
      </c>
      <c r="L460" s="75"/>
      <c r="M460" s="76" t="s">
        <v>14</v>
      </c>
      <c r="N460" s="76" t="s">
        <v>136</v>
      </c>
      <c r="O460" s="75"/>
      <c r="P460" s="76" t="s">
        <v>138</v>
      </c>
      <c r="Q460" s="75"/>
      <c r="R460" s="76" t="s">
        <v>140</v>
      </c>
      <c r="S460" s="75"/>
      <c r="U460" t="s">
        <v>664</v>
      </c>
      <c r="V460" s="75" t="s">
        <v>11</v>
      </c>
      <c r="W460" s="75" t="s">
        <v>136</v>
      </c>
      <c r="X460" s="75" t="s">
        <v>10</v>
      </c>
      <c r="Y460" s="75" t="s">
        <v>12</v>
      </c>
      <c r="Z460" s="75" t="s">
        <v>9</v>
      </c>
      <c r="AA460" s="75" t="s">
        <v>14</v>
      </c>
      <c r="AB460" s="75" t="s">
        <v>138</v>
      </c>
      <c r="AC460" s="82" t="s">
        <v>140</v>
      </c>
      <c r="AE460" t="s">
        <v>664</v>
      </c>
      <c r="AF460" t="str">
        <f>VLOOKUP(V460,Poulefase!$BD$76:$BE$87,2,FALSE)</f>
        <v>-</v>
      </c>
      <c r="AG460" t="str">
        <f>VLOOKUP(W460,Poulefase!$BD$76:$BE$87,2,FALSE)</f>
        <v>-</v>
      </c>
      <c r="AH460" t="str">
        <f>VLOOKUP(X460,Poulefase!$BD$76:$BE$87,2,FALSE)</f>
        <v>-</v>
      </c>
      <c r="AI460" t="str">
        <f>VLOOKUP(Y460,Poulefase!$BD$76:$BE$87,2,FALSE)</f>
        <v>-</v>
      </c>
      <c r="AJ460" t="str">
        <f>VLOOKUP(Z460,Poulefase!$BD$76:$BE$87,2,FALSE)</f>
        <v>-</v>
      </c>
      <c r="AK460" t="str">
        <f>VLOOKUP(AA460,Poulefase!$BD$76:$BE$87,2,FALSE)</f>
        <v>-</v>
      </c>
      <c r="AL460" t="str">
        <f>VLOOKUP(AB460,Poulefase!$BD$76:$BE$87,2,FALSE)</f>
        <v>-</v>
      </c>
      <c r="AM460" t="str">
        <f>VLOOKUP(AC460,Poulefase!$BD$76:$BE$87,2,FALSE)</f>
        <v>-</v>
      </c>
    </row>
    <row r="461" spans="7:39" ht="16.2" thickBot="1">
      <c r="G461" s="81">
        <v>456</v>
      </c>
      <c r="H461" s="76" t="s">
        <v>9</v>
      </c>
      <c r="I461" s="76" t="s">
        <v>10</v>
      </c>
      <c r="J461" s="76" t="s">
        <v>11</v>
      </c>
      <c r="K461" s="76" t="s">
        <v>12</v>
      </c>
      <c r="L461" s="75"/>
      <c r="M461" s="76" t="s">
        <v>14</v>
      </c>
      <c r="N461" s="76" t="s">
        <v>136</v>
      </c>
      <c r="O461" s="75"/>
      <c r="P461" s="76" t="s">
        <v>138</v>
      </c>
      <c r="Q461" s="76" t="s">
        <v>139</v>
      </c>
      <c r="R461" s="75"/>
      <c r="S461" s="75"/>
      <c r="U461" t="s">
        <v>665</v>
      </c>
      <c r="V461" s="75" t="s">
        <v>11</v>
      </c>
      <c r="W461" s="75" t="s">
        <v>136</v>
      </c>
      <c r="X461" s="75" t="s">
        <v>10</v>
      </c>
      <c r="Y461" s="75" t="s">
        <v>12</v>
      </c>
      <c r="Z461" s="75" t="s">
        <v>9</v>
      </c>
      <c r="AA461" s="75" t="s">
        <v>14</v>
      </c>
      <c r="AB461" s="75" t="s">
        <v>138</v>
      </c>
      <c r="AC461" s="82" t="s">
        <v>139</v>
      </c>
      <c r="AE461" t="s">
        <v>665</v>
      </c>
      <c r="AF461" t="str">
        <f>VLOOKUP(V461,Poulefase!$BD$76:$BE$87,2,FALSE)</f>
        <v>-</v>
      </c>
      <c r="AG461" t="str">
        <f>VLOOKUP(W461,Poulefase!$BD$76:$BE$87,2,FALSE)</f>
        <v>-</v>
      </c>
      <c r="AH461" t="str">
        <f>VLOOKUP(X461,Poulefase!$BD$76:$BE$87,2,FALSE)</f>
        <v>-</v>
      </c>
      <c r="AI461" t="str">
        <f>VLOOKUP(Y461,Poulefase!$BD$76:$BE$87,2,FALSE)</f>
        <v>-</v>
      </c>
      <c r="AJ461" t="str">
        <f>VLOOKUP(Z461,Poulefase!$BD$76:$BE$87,2,FALSE)</f>
        <v>-</v>
      </c>
      <c r="AK461" t="str">
        <f>VLOOKUP(AA461,Poulefase!$BD$76:$BE$87,2,FALSE)</f>
        <v>-</v>
      </c>
      <c r="AL461" t="str">
        <f>VLOOKUP(AB461,Poulefase!$BD$76:$BE$87,2,FALSE)</f>
        <v>-</v>
      </c>
      <c r="AM461" t="str">
        <f>VLOOKUP(AC461,Poulefase!$BD$76:$BE$87,2,FALSE)</f>
        <v>-</v>
      </c>
    </row>
    <row r="462" spans="7:39" ht="16.2" thickBot="1">
      <c r="G462" s="81">
        <v>457</v>
      </c>
      <c r="H462" s="76" t="s">
        <v>9</v>
      </c>
      <c r="I462" s="76" t="s">
        <v>10</v>
      </c>
      <c r="J462" s="76" t="s">
        <v>11</v>
      </c>
      <c r="K462" s="76" t="s">
        <v>12</v>
      </c>
      <c r="L462" s="75"/>
      <c r="M462" s="76" t="s">
        <v>14</v>
      </c>
      <c r="N462" s="76" t="s">
        <v>136</v>
      </c>
      <c r="O462" s="76" t="s">
        <v>137</v>
      </c>
      <c r="P462" s="75"/>
      <c r="Q462" s="75"/>
      <c r="R462" s="75"/>
      <c r="S462" s="76" t="s">
        <v>141</v>
      </c>
      <c r="U462" t="s">
        <v>666</v>
      </c>
      <c r="V462" s="75" t="s">
        <v>11</v>
      </c>
      <c r="W462" s="75" t="s">
        <v>136</v>
      </c>
      <c r="X462" s="75" t="s">
        <v>10</v>
      </c>
      <c r="Y462" s="75" t="s">
        <v>12</v>
      </c>
      <c r="Z462" s="75" t="s">
        <v>9</v>
      </c>
      <c r="AA462" s="75" t="s">
        <v>14</v>
      </c>
      <c r="AB462" s="75" t="s">
        <v>141</v>
      </c>
      <c r="AC462" s="82" t="s">
        <v>137</v>
      </c>
      <c r="AE462" t="s">
        <v>666</v>
      </c>
      <c r="AF462" t="str">
        <f>VLOOKUP(V462,Poulefase!$BD$76:$BE$87,2,FALSE)</f>
        <v>-</v>
      </c>
      <c r="AG462" t="str">
        <f>VLOOKUP(W462,Poulefase!$BD$76:$BE$87,2,FALSE)</f>
        <v>-</v>
      </c>
      <c r="AH462" t="str">
        <f>VLOOKUP(X462,Poulefase!$BD$76:$BE$87,2,FALSE)</f>
        <v>-</v>
      </c>
      <c r="AI462" t="str">
        <f>VLOOKUP(Y462,Poulefase!$BD$76:$BE$87,2,FALSE)</f>
        <v>-</v>
      </c>
      <c r="AJ462" t="str">
        <f>VLOOKUP(Z462,Poulefase!$BD$76:$BE$87,2,FALSE)</f>
        <v>-</v>
      </c>
      <c r="AK462" t="str">
        <f>VLOOKUP(AA462,Poulefase!$BD$76:$BE$87,2,FALSE)</f>
        <v>-</v>
      </c>
      <c r="AL462" t="str">
        <f>VLOOKUP(AB462,Poulefase!$BD$76:$BE$87,2,FALSE)</f>
        <v>-</v>
      </c>
      <c r="AM462" t="str">
        <f>VLOOKUP(AC462,Poulefase!$BD$76:$BE$87,2,FALSE)</f>
        <v>-</v>
      </c>
    </row>
    <row r="463" spans="7:39" ht="16.2" thickBot="1">
      <c r="G463" s="81">
        <v>458</v>
      </c>
      <c r="H463" s="76" t="s">
        <v>9</v>
      </c>
      <c r="I463" s="76" t="s">
        <v>10</v>
      </c>
      <c r="J463" s="76" t="s">
        <v>11</v>
      </c>
      <c r="K463" s="76" t="s">
        <v>12</v>
      </c>
      <c r="L463" s="75"/>
      <c r="M463" s="76" t="s">
        <v>14</v>
      </c>
      <c r="N463" s="76" t="s">
        <v>136</v>
      </c>
      <c r="O463" s="76" t="s">
        <v>137</v>
      </c>
      <c r="P463" s="75"/>
      <c r="Q463" s="75"/>
      <c r="R463" s="76" t="s">
        <v>140</v>
      </c>
      <c r="S463" s="75"/>
      <c r="U463" t="s">
        <v>667</v>
      </c>
      <c r="V463" s="75" t="s">
        <v>137</v>
      </c>
      <c r="W463" s="75" t="s">
        <v>136</v>
      </c>
      <c r="X463" s="75" t="s">
        <v>10</v>
      </c>
      <c r="Y463" s="75" t="s">
        <v>11</v>
      </c>
      <c r="Z463" s="75" t="s">
        <v>9</v>
      </c>
      <c r="AA463" s="75" t="s">
        <v>14</v>
      </c>
      <c r="AB463" s="75" t="s">
        <v>12</v>
      </c>
      <c r="AC463" s="82" t="s">
        <v>140</v>
      </c>
      <c r="AE463" t="s">
        <v>667</v>
      </c>
      <c r="AF463" t="str">
        <f>VLOOKUP(V463,Poulefase!$BD$76:$BE$87,2,FALSE)</f>
        <v>-</v>
      </c>
      <c r="AG463" t="str">
        <f>VLOOKUP(W463,Poulefase!$BD$76:$BE$87,2,FALSE)</f>
        <v>-</v>
      </c>
      <c r="AH463" t="str">
        <f>VLOOKUP(X463,Poulefase!$BD$76:$BE$87,2,FALSE)</f>
        <v>-</v>
      </c>
      <c r="AI463" t="str">
        <f>VLOOKUP(Y463,Poulefase!$BD$76:$BE$87,2,FALSE)</f>
        <v>-</v>
      </c>
      <c r="AJ463" t="str">
        <f>VLOOKUP(Z463,Poulefase!$BD$76:$BE$87,2,FALSE)</f>
        <v>-</v>
      </c>
      <c r="AK463" t="str">
        <f>VLOOKUP(AA463,Poulefase!$BD$76:$BE$87,2,FALSE)</f>
        <v>-</v>
      </c>
      <c r="AL463" t="str">
        <f>VLOOKUP(AB463,Poulefase!$BD$76:$BE$87,2,FALSE)</f>
        <v>-</v>
      </c>
      <c r="AM463" t="str">
        <f>VLOOKUP(AC463,Poulefase!$BD$76:$BE$87,2,FALSE)</f>
        <v>-</v>
      </c>
    </row>
    <row r="464" spans="7:39" ht="16.2" thickBot="1">
      <c r="G464" s="81">
        <v>459</v>
      </c>
      <c r="H464" s="76" t="s">
        <v>9</v>
      </c>
      <c r="I464" s="76" t="s">
        <v>10</v>
      </c>
      <c r="J464" s="76" t="s">
        <v>11</v>
      </c>
      <c r="K464" s="76" t="s">
        <v>12</v>
      </c>
      <c r="L464" s="75"/>
      <c r="M464" s="76" t="s">
        <v>14</v>
      </c>
      <c r="N464" s="76" t="s">
        <v>136</v>
      </c>
      <c r="O464" s="76" t="s">
        <v>137</v>
      </c>
      <c r="P464" s="75"/>
      <c r="Q464" s="76" t="s">
        <v>139</v>
      </c>
      <c r="R464" s="75"/>
      <c r="S464" s="75"/>
      <c r="U464" t="s">
        <v>668</v>
      </c>
      <c r="V464" s="75" t="s">
        <v>137</v>
      </c>
      <c r="W464" s="75" t="s">
        <v>136</v>
      </c>
      <c r="X464" s="75" t="s">
        <v>10</v>
      </c>
      <c r="Y464" s="75" t="s">
        <v>11</v>
      </c>
      <c r="Z464" s="75" t="s">
        <v>9</v>
      </c>
      <c r="AA464" s="75" t="s">
        <v>14</v>
      </c>
      <c r="AB464" s="75" t="s">
        <v>12</v>
      </c>
      <c r="AC464" s="82" t="s">
        <v>139</v>
      </c>
      <c r="AE464" t="s">
        <v>668</v>
      </c>
      <c r="AF464" t="str">
        <f>VLOOKUP(V464,Poulefase!$BD$76:$BE$87,2,FALSE)</f>
        <v>-</v>
      </c>
      <c r="AG464" t="str">
        <f>VLOOKUP(W464,Poulefase!$BD$76:$BE$87,2,FALSE)</f>
        <v>-</v>
      </c>
      <c r="AH464" t="str">
        <f>VLOOKUP(X464,Poulefase!$BD$76:$BE$87,2,FALSE)</f>
        <v>-</v>
      </c>
      <c r="AI464" t="str">
        <f>VLOOKUP(Y464,Poulefase!$BD$76:$BE$87,2,FALSE)</f>
        <v>-</v>
      </c>
      <c r="AJ464" t="str">
        <f>VLOOKUP(Z464,Poulefase!$BD$76:$BE$87,2,FALSE)</f>
        <v>-</v>
      </c>
      <c r="AK464" t="str">
        <f>VLOOKUP(AA464,Poulefase!$BD$76:$BE$87,2,FALSE)</f>
        <v>-</v>
      </c>
      <c r="AL464" t="str">
        <f>VLOOKUP(AB464,Poulefase!$BD$76:$BE$87,2,FALSE)</f>
        <v>-</v>
      </c>
      <c r="AM464" t="str">
        <f>VLOOKUP(AC464,Poulefase!$BD$76:$BE$87,2,FALSE)</f>
        <v>-</v>
      </c>
    </row>
    <row r="465" spans="7:39" ht="16.2" thickBot="1">
      <c r="G465" s="81">
        <v>460</v>
      </c>
      <c r="H465" s="76" t="s">
        <v>9</v>
      </c>
      <c r="I465" s="76" t="s">
        <v>10</v>
      </c>
      <c r="J465" s="76" t="s">
        <v>11</v>
      </c>
      <c r="K465" s="76" t="s">
        <v>12</v>
      </c>
      <c r="L465" s="75"/>
      <c r="M465" s="76" t="s">
        <v>14</v>
      </c>
      <c r="N465" s="76" t="s">
        <v>136</v>
      </c>
      <c r="O465" s="76" t="s">
        <v>137</v>
      </c>
      <c r="P465" s="76" t="s">
        <v>138</v>
      </c>
      <c r="Q465" s="75"/>
      <c r="R465" s="75"/>
      <c r="S465" s="75"/>
      <c r="U465" t="s">
        <v>669</v>
      </c>
      <c r="V465" s="75" t="s">
        <v>137</v>
      </c>
      <c r="W465" s="75" t="s">
        <v>136</v>
      </c>
      <c r="X465" s="75" t="s">
        <v>10</v>
      </c>
      <c r="Y465" s="75" t="s">
        <v>11</v>
      </c>
      <c r="Z465" s="75" t="s">
        <v>9</v>
      </c>
      <c r="AA465" s="75" t="s">
        <v>14</v>
      </c>
      <c r="AB465" s="75" t="s">
        <v>12</v>
      </c>
      <c r="AC465" s="82" t="s">
        <v>138</v>
      </c>
      <c r="AE465" t="s">
        <v>669</v>
      </c>
      <c r="AF465" t="str">
        <f>VLOOKUP(V465,Poulefase!$BD$76:$BE$87,2,FALSE)</f>
        <v>-</v>
      </c>
      <c r="AG465" t="str">
        <f>VLOOKUP(W465,Poulefase!$BD$76:$BE$87,2,FALSE)</f>
        <v>-</v>
      </c>
      <c r="AH465" t="str">
        <f>VLOOKUP(X465,Poulefase!$BD$76:$BE$87,2,FALSE)</f>
        <v>-</v>
      </c>
      <c r="AI465" t="str">
        <f>VLOOKUP(Y465,Poulefase!$BD$76:$BE$87,2,FALSE)</f>
        <v>-</v>
      </c>
      <c r="AJ465" t="str">
        <f>VLOOKUP(Z465,Poulefase!$BD$76:$BE$87,2,FALSE)</f>
        <v>-</v>
      </c>
      <c r="AK465" t="str">
        <f>VLOOKUP(AA465,Poulefase!$BD$76:$BE$87,2,FALSE)</f>
        <v>-</v>
      </c>
      <c r="AL465" t="str">
        <f>VLOOKUP(AB465,Poulefase!$BD$76:$BE$87,2,FALSE)</f>
        <v>-</v>
      </c>
      <c r="AM465" t="str">
        <f>VLOOKUP(AC465,Poulefase!$BD$76:$BE$87,2,FALSE)</f>
        <v>-</v>
      </c>
    </row>
    <row r="466" spans="7:39" ht="16.2" thickBot="1">
      <c r="G466" s="81">
        <v>461</v>
      </c>
      <c r="H466" s="76" t="s">
        <v>9</v>
      </c>
      <c r="I466" s="76" t="s">
        <v>10</v>
      </c>
      <c r="J466" s="76" t="s">
        <v>11</v>
      </c>
      <c r="K466" s="76" t="s">
        <v>12</v>
      </c>
      <c r="L466" s="76" t="s">
        <v>13</v>
      </c>
      <c r="M466" s="75"/>
      <c r="N466" s="75"/>
      <c r="O466" s="75"/>
      <c r="P466" s="75"/>
      <c r="Q466" s="76" t="s">
        <v>139</v>
      </c>
      <c r="R466" s="76" t="s">
        <v>140</v>
      </c>
      <c r="S466" s="76" t="s">
        <v>141</v>
      </c>
      <c r="U466" t="s">
        <v>670</v>
      </c>
      <c r="V466" s="75" t="s">
        <v>13</v>
      </c>
      <c r="W466" s="75" t="s">
        <v>139</v>
      </c>
      <c r="X466" s="75" t="s">
        <v>10</v>
      </c>
      <c r="Y466" s="75" t="s">
        <v>11</v>
      </c>
      <c r="Z466" s="75" t="s">
        <v>9</v>
      </c>
      <c r="AA466" s="75" t="s">
        <v>12</v>
      </c>
      <c r="AB466" s="75" t="s">
        <v>141</v>
      </c>
      <c r="AC466" s="82" t="s">
        <v>140</v>
      </c>
      <c r="AE466" t="s">
        <v>670</v>
      </c>
      <c r="AF466" t="str">
        <f>VLOOKUP(V466,Poulefase!$BD$76:$BE$87,2,FALSE)</f>
        <v>-</v>
      </c>
      <c r="AG466" t="str">
        <f>VLOOKUP(W466,Poulefase!$BD$76:$BE$87,2,FALSE)</f>
        <v>-</v>
      </c>
      <c r="AH466" t="str">
        <f>VLOOKUP(X466,Poulefase!$BD$76:$BE$87,2,FALSE)</f>
        <v>-</v>
      </c>
      <c r="AI466" t="str">
        <f>VLOOKUP(Y466,Poulefase!$BD$76:$BE$87,2,FALSE)</f>
        <v>-</v>
      </c>
      <c r="AJ466" t="str">
        <f>VLOOKUP(Z466,Poulefase!$BD$76:$BE$87,2,FALSE)</f>
        <v>-</v>
      </c>
      <c r="AK466" t="str">
        <f>VLOOKUP(AA466,Poulefase!$BD$76:$BE$87,2,FALSE)</f>
        <v>-</v>
      </c>
      <c r="AL466" t="str">
        <f>VLOOKUP(AB466,Poulefase!$BD$76:$BE$87,2,FALSE)</f>
        <v>-</v>
      </c>
      <c r="AM466" t="str">
        <f>VLOOKUP(AC466,Poulefase!$BD$76:$BE$87,2,FALSE)</f>
        <v>-</v>
      </c>
    </row>
    <row r="467" spans="7:39" ht="16.2" thickBot="1">
      <c r="G467" s="81">
        <v>462</v>
      </c>
      <c r="H467" s="76" t="s">
        <v>9</v>
      </c>
      <c r="I467" s="76" t="s">
        <v>10</v>
      </c>
      <c r="J467" s="76" t="s">
        <v>11</v>
      </c>
      <c r="K467" s="76" t="s">
        <v>12</v>
      </c>
      <c r="L467" s="76" t="s">
        <v>13</v>
      </c>
      <c r="M467" s="75"/>
      <c r="N467" s="75"/>
      <c r="O467" s="75"/>
      <c r="P467" s="76" t="s">
        <v>138</v>
      </c>
      <c r="Q467" s="75"/>
      <c r="R467" s="76" t="s">
        <v>140</v>
      </c>
      <c r="S467" s="76" t="s">
        <v>141</v>
      </c>
      <c r="U467" t="s">
        <v>671</v>
      </c>
      <c r="V467" s="75" t="s">
        <v>13</v>
      </c>
      <c r="W467" s="75" t="s">
        <v>138</v>
      </c>
      <c r="X467" s="75" t="s">
        <v>10</v>
      </c>
      <c r="Y467" s="75" t="s">
        <v>11</v>
      </c>
      <c r="Z467" s="75" t="s">
        <v>9</v>
      </c>
      <c r="AA467" s="75" t="s">
        <v>12</v>
      </c>
      <c r="AB467" s="75" t="s">
        <v>141</v>
      </c>
      <c r="AC467" s="82" t="s">
        <v>140</v>
      </c>
      <c r="AE467" t="s">
        <v>671</v>
      </c>
      <c r="AF467" t="str">
        <f>VLOOKUP(V467,Poulefase!$BD$76:$BE$87,2,FALSE)</f>
        <v>-</v>
      </c>
      <c r="AG467" t="str">
        <f>VLOOKUP(W467,Poulefase!$BD$76:$BE$87,2,FALSE)</f>
        <v>-</v>
      </c>
      <c r="AH467" t="str">
        <f>VLOOKUP(X467,Poulefase!$BD$76:$BE$87,2,FALSE)</f>
        <v>-</v>
      </c>
      <c r="AI467" t="str">
        <f>VLOOKUP(Y467,Poulefase!$BD$76:$BE$87,2,FALSE)</f>
        <v>-</v>
      </c>
      <c r="AJ467" t="str">
        <f>VLOOKUP(Z467,Poulefase!$BD$76:$BE$87,2,FALSE)</f>
        <v>-</v>
      </c>
      <c r="AK467" t="str">
        <f>VLOOKUP(AA467,Poulefase!$BD$76:$BE$87,2,FALSE)</f>
        <v>-</v>
      </c>
      <c r="AL467" t="str">
        <f>VLOOKUP(AB467,Poulefase!$BD$76:$BE$87,2,FALSE)</f>
        <v>-</v>
      </c>
      <c r="AM467" t="str">
        <f>VLOOKUP(AC467,Poulefase!$BD$76:$BE$87,2,FALSE)</f>
        <v>-</v>
      </c>
    </row>
    <row r="468" spans="7:39" ht="16.2" thickBot="1">
      <c r="G468" s="81">
        <v>463</v>
      </c>
      <c r="H468" s="76" t="s">
        <v>9</v>
      </c>
      <c r="I468" s="76" t="s">
        <v>10</v>
      </c>
      <c r="J468" s="76" t="s">
        <v>11</v>
      </c>
      <c r="K468" s="76" t="s">
        <v>12</v>
      </c>
      <c r="L468" s="76" t="s">
        <v>13</v>
      </c>
      <c r="M468" s="75"/>
      <c r="N468" s="75"/>
      <c r="O468" s="75"/>
      <c r="P468" s="76" t="s">
        <v>138</v>
      </c>
      <c r="Q468" s="76" t="s">
        <v>139</v>
      </c>
      <c r="R468" s="75"/>
      <c r="S468" s="76" t="s">
        <v>141</v>
      </c>
      <c r="U468" t="s">
        <v>672</v>
      </c>
      <c r="V468" s="75" t="s">
        <v>13</v>
      </c>
      <c r="W468" s="75" t="s">
        <v>139</v>
      </c>
      <c r="X468" s="75" t="s">
        <v>10</v>
      </c>
      <c r="Y468" s="75" t="s">
        <v>11</v>
      </c>
      <c r="Z468" s="75" t="s">
        <v>9</v>
      </c>
      <c r="AA468" s="75" t="s">
        <v>12</v>
      </c>
      <c r="AB468" s="75" t="s">
        <v>141</v>
      </c>
      <c r="AC468" s="82" t="s">
        <v>138</v>
      </c>
      <c r="AE468" t="s">
        <v>672</v>
      </c>
      <c r="AF468" t="str">
        <f>VLOOKUP(V468,Poulefase!$BD$76:$BE$87,2,FALSE)</f>
        <v>-</v>
      </c>
      <c r="AG468" t="str">
        <f>VLOOKUP(W468,Poulefase!$BD$76:$BE$87,2,FALSE)</f>
        <v>-</v>
      </c>
      <c r="AH468" t="str">
        <f>VLOOKUP(X468,Poulefase!$BD$76:$BE$87,2,FALSE)</f>
        <v>-</v>
      </c>
      <c r="AI468" t="str">
        <f>VLOOKUP(Y468,Poulefase!$BD$76:$BE$87,2,FALSE)</f>
        <v>-</v>
      </c>
      <c r="AJ468" t="str">
        <f>VLOOKUP(Z468,Poulefase!$BD$76:$BE$87,2,FALSE)</f>
        <v>-</v>
      </c>
      <c r="AK468" t="str">
        <f>VLOOKUP(AA468,Poulefase!$BD$76:$BE$87,2,FALSE)</f>
        <v>-</v>
      </c>
      <c r="AL468" t="str">
        <f>VLOOKUP(AB468,Poulefase!$BD$76:$BE$87,2,FALSE)</f>
        <v>-</v>
      </c>
      <c r="AM468" t="str">
        <f>VLOOKUP(AC468,Poulefase!$BD$76:$BE$87,2,FALSE)</f>
        <v>-</v>
      </c>
    </row>
    <row r="469" spans="7:39" ht="16.2" thickBot="1">
      <c r="G469" s="81">
        <v>464</v>
      </c>
      <c r="H469" s="76" t="s">
        <v>9</v>
      </c>
      <c r="I469" s="76" t="s">
        <v>10</v>
      </c>
      <c r="J469" s="76" t="s">
        <v>11</v>
      </c>
      <c r="K469" s="76" t="s">
        <v>12</v>
      </c>
      <c r="L469" s="76" t="s">
        <v>13</v>
      </c>
      <c r="M469" s="75"/>
      <c r="N469" s="75"/>
      <c r="O469" s="75"/>
      <c r="P469" s="76" t="s">
        <v>138</v>
      </c>
      <c r="Q469" s="76" t="s">
        <v>139</v>
      </c>
      <c r="R469" s="76" t="s">
        <v>140</v>
      </c>
      <c r="S469" s="75"/>
      <c r="U469" t="s">
        <v>673</v>
      </c>
      <c r="V469" s="75" t="s">
        <v>13</v>
      </c>
      <c r="W469" s="75" t="s">
        <v>139</v>
      </c>
      <c r="X469" s="75" t="s">
        <v>10</v>
      </c>
      <c r="Y469" s="75" t="s">
        <v>11</v>
      </c>
      <c r="Z469" s="75" t="s">
        <v>9</v>
      </c>
      <c r="AA469" s="75" t="s">
        <v>12</v>
      </c>
      <c r="AB469" s="75" t="s">
        <v>138</v>
      </c>
      <c r="AC469" s="82" t="s">
        <v>140</v>
      </c>
      <c r="AE469" t="s">
        <v>673</v>
      </c>
      <c r="AF469" t="str">
        <f>VLOOKUP(V469,Poulefase!$BD$76:$BE$87,2,FALSE)</f>
        <v>-</v>
      </c>
      <c r="AG469" t="str">
        <f>VLOOKUP(W469,Poulefase!$BD$76:$BE$87,2,FALSE)</f>
        <v>-</v>
      </c>
      <c r="AH469" t="str">
        <f>VLOOKUP(X469,Poulefase!$BD$76:$BE$87,2,FALSE)</f>
        <v>-</v>
      </c>
      <c r="AI469" t="str">
        <f>VLOOKUP(Y469,Poulefase!$BD$76:$BE$87,2,FALSE)</f>
        <v>-</v>
      </c>
      <c r="AJ469" t="str">
        <f>VLOOKUP(Z469,Poulefase!$BD$76:$BE$87,2,FALSE)</f>
        <v>-</v>
      </c>
      <c r="AK469" t="str">
        <f>VLOOKUP(AA469,Poulefase!$BD$76:$BE$87,2,FALSE)</f>
        <v>-</v>
      </c>
      <c r="AL469" t="str">
        <f>VLOOKUP(AB469,Poulefase!$BD$76:$BE$87,2,FALSE)</f>
        <v>-</v>
      </c>
      <c r="AM469" t="str">
        <f>VLOOKUP(AC469,Poulefase!$BD$76:$BE$87,2,FALSE)</f>
        <v>-</v>
      </c>
    </row>
    <row r="470" spans="7:39" ht="16.2" thickBot="1">
      <c r="G470" s="81">
        <v>465</v>
      </c>
      <c r="H470" s="76" t="s">
        <v>9</v>
      </c>
      <c r="I470" s="76" t="s">
        <v>10</v>
      </c>
      <c r="J470" s="76" t="s">
        <v>11</v>
      </c>
      <c r="K470" s="76" t="s">
        <v>12</v>
      </c>
      <c r="L470" s="76" t="s">
        <v>13</v>
      </c>
      <c r="M470" s="75"/>
      <c r="N470" s="75"/>
      <c r="O470" s="76" t="s">
        <v>137</v>
      </c>
      <c r="P470" s="75"/>
      <c r="Q470" s="75"/>
      <c r="R470" s="76" t="s">
        <v>140</v>
      </c>
      <c r="S470" s="76" t="s">
        <v>141</v>
      </c>
      <c r="U470" t="s">
        <v>674</v>
      </c>
      <c r="V470" s="75" t="s">
        <v>137</v>
      </c>
      <c r="W470" s="75" t="s">
        <v>13</v>
      </c>
      <c r="X470" s="75" t="s">
        <v>10</v>
      </c>
      <c r="Y470" s="75" t="s">
        <v>11</v>
      </c>
      <c r="Z470" s="75" t="s">
        <v>9</v>
      </c>
      <c r="AA470" s="75" t="s">
        <v>12</v>
      </c>
      <c r="AB470" s="75" t="s">
        <v>141</v>
      </c>
      <c r="AC470" s="82" t="s">
        <v>140</v>
      </c>
      <c r="AE470" t="s">
        <v>674</v>
      </c>
      <c r="AF470" t="str">
        <f>VLOOKUP(V470,Poulefase!$BD$76:$BE$87,2,FALSE)</f>
        <v>-</v>
      </c>
      <c r="AG470" t="str">
        <f>VLOOKUP(W470,Poulefase!$BD$76:$BE$87,2,FALSE)</f>
        <v>-</v>
      </c>
      <c r="AH470" t="str">
        <f>VLOOKUP(X470,Poulefase!$BD$76:$BE$87,2,FALSE)</f>
        <v>-</v>
      </c>
      <c r="AI470" t="str">
        <f>VLOOKUP(Y470,Poulefase!$BD$76:$BE$87,2,FALSE)</f>
        <v>-</v>
      </c>
      <c r="AJ470" t="str">
        <f>VLOOKUP(Z470,Poulefase!$BD$76:$BE$87,2,FALSE)</f>
        <v>-</v>
      </c>
      <c r="AK470" t="str">
        <f>VLOOKUP(AA470,Poulefase!$BD$76:$BE$87,2,FALSE)</f>
        <v>-</v>
      </c>
      <c r="AL470" t="str">
        <f>VLOOKUP(AB470,Poulefase!$BD$76:$BE$87,2,FALSE)</f>
        <v>-</v>
      </c>
      <c r="AM470" t="str">
        <f>VLOOKUP(AC470,Poulefase!$BD$76:$BE$87,2,FALSE)</f>
        <v>-</v>
      </c>
    </row>
    <row r="471" spans="7:39" ht="16.2" thickBot="1">
      <c r="G471" s="81">
        <v>466</v>
      </c>
      <c r="H471" s="76" t="s">
        <v>9</v>
      </c>
      <c r="I471" s="76" t="s">
        <v>10</v>
      </c>
      <c r="J471" s="76" t="s">
        <v>11</v>
      </c>
      <c r="K471" s="76" t="s">
        <v>12</v>
      </c>
      <c r="L471" s="76" t="s">
        <v>13</v>
      </c>
      <c r="M471" s="75"/>
      <c r="N471" s="75"/>
      <c r="O471" s="76" t="s">
        <v>137</v>
      </c>
      <c r="P471" s="75"/>
      <c r="Q471" s="76" t="s">
        <v>139</v>
      </c>
      <c r="R471" s="75"/>
      <c r="S471" s="76" t="s">
        <v>141</v>
      </c>
      <c r="U471" t="s">
        <v>675</v>
      </c>
      <c r="V471" s="75" t="s">
        <v>137</v>
      </c>
      <c r="W471" s="75" t="s">
        <v>139</v>
      </c>
      <c r="X471" s="75" t="s">
        <v>10</v>
      </c>
      <c r="Y471" s="75" t="s">
        <v>11</v>
      </c>
      <c r="Z471" s="75" t="s">
        <v>9</v>
      </c>
      <c r="AA471" s="75" t="s">
        <v>12</v>
      </c>
      <c r="AB471" s="75" t="s">
        <v>141</v>
      </c>
      <c r="AC471" s="82" t="s">
        <v>13</v>
      </c>
      <c r="AE471" t="s">
        <v>675</v>
      </c>
      <c r="AF471" t="str">
        <f>VLOOKUP(V471,Poulefase!$BD$76:$BE$87,2,FALSE)</f>
        <v>-</v>
      </c>
      <c r="AG471" t="str">
        <f>VLOOKUP(W471,Poulefase!$BD$76:$BE$87,2,FALSE)</f>
        <v>-</v>
      </c>
      <c r="AH471" t="str">
        <f>VLOOKUP(X471,Poulefase!$BD$76:$BE$87,2,FALSE)</f>
        <v>-</v>
      </c>
      <c r="AI471" t="str">
        <f>VLOOKUP(Y471,Poulefase!$BD$76:$BE$87,2,FALSE)</f>
        <v>-</v>
      </c>
      <c r="AJ471" t="str">
        <f>VLOOKUP(Z471,Poulefase!$BD$76:$BE$87,2,FALSE)</f>
        <v>-</v>
      </c>
      <c r="AK471" t="str">
        <f>VLOOKUP(AA471,Poulefase!$BD$76:$BE$87,2,FALSE)</f>
        <v>-</v>
      </c>
      <c r="AL471" t="str">
        <f>VLOOKUP(AB471,Poulefase!$BD$76:$BE$87,2,FALSE)</f>
        <v>-</v>
      </c>
      <c r="AM471" t="str">
        <f>VLOOKUP(AC471,Poulefase!$BD$76:$BE$87,2,FALSE)</f>
        <v>-</v>
      </c>
    </row>
    <row r="472" spans="7:39" ht="16.2" thickBot="1">
      <c r="G472" s="81">
        <v>467</v>
      </c>
      <c r="H472" s="76" t="s">
        <v>9</v>
      </c>
      <c r="I472" s="76" t="s">
        <v>10</v>
      </c>
      <c r="J472" s="76" t="s">
        <v>11</v>
      </c>
      <c r="K472" s="76" t="s">
        <v>12</v>
      </c>
      <c r="L472" s="76" t="s">
        <v>13</v>
      </c>
      <c r="M472" s="75"/>
      <c r="N472" s="75"/>
      <c r="O472" s="76" t="s">
        <v>137</v>
      </c>
      <c r="P472" s="75"/>
      <c r="Q472" s="76" t="s">
        <v>139</v>
      </c>
      <c r="R472" s="76" t="s">
        <v>140</v>
      </c>
      <c r="S472" s="75"/>
      <c r="U472" t="s">
        <v>676</v>
      </c>
      <c r="V472" s="75" t="s">
        <v>137</v>
      </c>
      <c r="W472" s="75" t="s">
        <v>139</v>
      </c>
      <c r="X472" s="75" t="s">
        <v>10</v>
      </c>
      <c r="Y472" s="75" t="s">
        <v>11</v>
      </c>
      <c r="Z472" s="75" t="s">
        <v>9</v>
      </c>
      <c r="AA472" s="75" t="s">
        <v>12</v>
      </c>
      <c r="AB472" s="75" t="s">
        <v>13</v>
      </c>
      <c r="AC472" s="82" t="s">
        <v>140</v>
      </c>
      <c r="AE472" t="s">
        <v>676</v>
      </c>
      <c r="AF472" t="str">
        <f>VLOOKUP(V472,Poulefase!$BD$76:$BE$87,2,FALSE)</f>
        <v>-</v>
      </c>
      <c r="AG472" t="str">
        <f>VLOOKUP(W472,Poulefase!$BD$76:$BE$87,2,FALSE)</f>
        <v>-</v>
      </c>
      <c r="AH472" t="str">
        <f>VLOOKUP(X472,Poulefase!$BD$76:$BE$87,2,FALSE)</f>
        <v>-</v>
      </c>
      <c r="AI472" t="str">
        <f>VLOOKUP(Y472,Poulefase!$BD$76:$BE$87,2,FALSE)</f>
        <v>-</v>
      </c>
      <c r="AJ472" t="str">
        <f>VLOOKUP(Z472,Poulefase!$BD$76:$BE$87,2,FALSE)</f>
        <v>-</v>
      </c>
      <c r="AK472" t="str">
        <f>VLOOKUP(AA472,Poulefase!$BD$76:$BE$87,2,FALSE)</f>
        <v>-</v>
      </c>
      <c r="AL472" t="str">
        <f>VLOOKUP(AB472,Poulefase!$BD$76:$BE$87,2,FALSE)</f>
        <v>-</v>
      </c>
      <c r="AM472" t="str">
        <f>VLOOKUP(AC472,Poulefase!$BD$76:$BE$87,2,FALSE)</f>
        <v>-</v>
      </c>
    </row>
    <row r="473" spans="7:39" ht="16.2" thickBot="1">
      <c r="G473" s="81">
        <v>468</v>
      </c>
      <c r="H473" s="76" t="s">
        <v>9</v>
      </c>
      <c r="I473" s="76" t="s">
        <v>10</v>
      </c>
      <c r="J473" s="76" t="s">
        <v>11</v>
      </c>
      <c r="K473" s="76" t="s">
        <v>12</v>
      </c>
      <c r="L473" s="76" t="s">
        <v>13</v>
      </c>
      <c r="M473" s="75"/>
      <c r="N473" s="75"/>
      <c r="O473" s="76" t="s">
        <v>137</v>
      </c>
      <c r="P473" s="76" t="s">
        <v>138</v>
      </c>
      <c r="Q473" s="75"/>
      <c r="R473" s="75"/>
      <c r="S473" s="76" t="s">
        <v>141</v>
      </c>
      <c r="U473" t="s">
        <v>677</v>
      </c>
      <c r="V473" s="75" t="s">
        <v>137</v>
      </c>
      <c r="W473" s="75" t="s">
        <v>13</v>
      </c>
      <c r="X473" s="75" t="s">
        <v>10</v>
      </c>
      <c r="Y473" s="75" t="s">
        <v>11</v>
      </c>
      <c r="Z473" s="75" t="s">
        <v>9</v>
      </c>
      <c r="AA473" s="75" t="s">
        <v>12</v>
      </c>
      <c r="AB473" s="75" t="s">
        <v>141</v>
      </c>
      <c r="AC473" s="82" t="s">
        <v>138</v>
      </c>
      <c r="AE473" t="s">
        <v>677</v>
      </c>
      <c r="AF473" t="str">
        <f>VLOOKUP(V473,Poulefase!$BD$76:$BE$87,2,FALSE)</f>
        <v>-</v>
      </c>
      <c r="AG473" t="str">
        <f>VLOOKUP(W473,Poulefase!$BD$76:$BE$87,2,FALSE)</f>
        <v>-</v>
      </c>
      <c r="AH473" t="str">
        <f>VLOOKUP(X473,Poulefase!$BD$76:$BE$87,2,FALSE)</f>
        <v>-</v>
      </c>
      <c r="AI473" t="str">
        <f>VLOOKUP(Y473,Poulefase!$BD$76:$BE$87,2,FALSE)</f>
        <v>-</v>
      </c>
      <c r="AJ473" t="str">
        <f>VLOOKUP(Z473,Poulefase!$BD$76:$BE$87,2,FALSE)</f>
        <v>-</v>
      </c>
      <c r="AK473" t="str">
        <f>VLOOKUP(AA473,Poulefase!$BD$76:$BE$87,2,FALSE)</f>
        <v>-</v>
      </c>
      <c r="AL473" t="str">
        <f>VLOOKUP(AB473,Poulefase!$BD$76:$BE$87,2,FALSE)</f>
        <v>-</v>
      </c>
      <c r="AM473" t="str">
        <f>VLOOKUP(AC473,Poulefase!$BD$76:$BE$87,2,FALSE)</f>
        <v>-</v>
      </c>
    </row>
    <row r="474" spans="7:39" ht="16.2" thickBot="1">
      <c r="G474" s="81">
        <v>469</v>
      </c>
      <c r="H474" s="76" t="s">
        <v>9</v>
      </c>
      <c r="I474" s="76" t="s">
        <v>10</v>
      </c>
      <c r="J474" s="76" t="s">
        <v>11</v>
      </c>
      <c r="K474" s="76" t="s">
        <v>12</v>
      </c>
      <c r="L474" s="76" t="s">
        <v>13</v>
      </c>
      <c r="M474" s="75"/>
      <c r="N474" s="75"/>
      <c r="O474" s="76" t="s">
        <v>137</v>
      </c>
      <c r="P474" s="76" t="s">
        <v>138</v>
      </c>
      <c r="Q474" s="75"/>
      <c r="R474" s="76" t="s">
        <v>140</v>
      </c>
      <c r="S474" s="75"/>
      <c r="U474" t="s">
        <v>678</v>
      </c>
      <c r="V474" s="75" t="s">
        <v>137</v>
      </c>
      <c r="W474" s="75" t="s">
        <v>13</v>
      </c>
      <c r="X474" s="75" t="s">
        <v>10</v>
      </c>
      <c r="Y474" s="75" t="s">
        <v>11</v>
      </c>
      <c r="Z474" s="75" t="s">
        <v>9</v>
      </c>
      <c r="AA474" s="75" t="s">
        <v>12</v>
      </c>
      <c r="AB474" s="75" t="s">
        <v>138</v>
      </c>
      <c r="AC474" s="82" t="s">
        <v>140</v>
      </c>
      <c r="AE474" t="s">
        <v>678</v>
      </c>
      <c r="AF474" t="str">
        <f>VLOOKUP(V474,Poulefase!$BD$76:$BE$87,2,FALSE)</f>
        <v>-</v>
      </c>
      <c r="AG474" t="str">
        <f>VLOOKUP(W474,Poulefase!$BD$76:$BE$87,2,FALSE)</f>
        <v>-</v>
      </c>
      <c r="AH474" t="str">
        <f>VLOOKUP(X474,Poulefase!$BD$76:$BE$87,2,FALSE)</f>
        <v>-</v>
      </c>
      <c r="AI474" t="str">
        <f>VLOOKUP(Y474,Poulefase!$BD$76:$BE$87,2,FALSE)</f>
        <v>-</v>
      </c>
      <c r="AJ474" t="str">
        <f>VLOOKUP(Z474,Poulefase!$BD$76:$BE$87,2,FALSE)</f>
        <v>-</v>
      </c>
      <c r="AK474" t="str">
        <f>VLOOKUP(AA474,Poulefase!$BD$76:$BE$87,2,FALSE)</f>
        <v>-</v>
      </c>
      <c r="AL474" t="str">
        <f>VLOOKUP(AB474,Poulefase!$BD$76:$BE$87,2,FALSE)</f>
        <v>-</v>
      </c>
      <c r="AM474" t="str">
        <f>VLOOKUP(AC474,Poulefase!$BD$76:$BE$87,2,FALSE)</f>
        <v>-</v>
      </c>
    </row>
    <row r="475" spans="7:39" ht="16.2" thickBot="1">
      <c r="G475" s="81">
        <v>470</v>
      </c>
      <c r="H475" s="76" t="s">
        <v>9</v>
      </c>
      <c r="I475" s="76" t="s">
        <v>10</v>
      </c>
      <c r="J475" s="76" t="s">
        <v>11</v>
      </c>
      <c r="K475" s="76" t="s">
        <v>12</v>
      </c>
      <c r="L475" s="76" t="s">
        <v>13</v>
      </c>
      <c r="M475" s="75"/>
      <c r="N475" s="75"/>
      <c r="O475" s="76" t="s">
        <v>137</v>
      </c>
      <c r="P475" s="76" t="s">
        <v>138</v>
      </c>
      <c r="Q475" s="76" t="s">
        <v>139</v>
      </c>
      <c r="R475" s="75"/>
      <c r="S475" s="75"/>
      <c r="U475" t="s">
        <v>679</v>
      </c>
      <c r="V475" s="75" t="s">
        <v>137</v>
      </c>
      <c r="W475" s="75" t="s">
        <v>139</v>
      </c>
      <c r="X475" s="75" t="s">
        <v>10</v>
      </c>
      <c r="Y475" s="75" t="s">
        <v>11</v>
      </c>
      <c r="Z475" s="75" t="s">
        <v>9</v>
      </c>
      <c r="AA475" s="75" t="s">
        <v>12</v>
      </c>
      <c r="AB475" s="75" t="s">
        <v>13</v>
      </c>
      <c r="AC475" s="82" t="s">
        <v>138</v>
      </c>
      <c r="AE475" t="s">
        <v>679</v>
      </c>
      <c r="AF475" t="str">
        <f>VLOOKUP(V475,Poulefase!$BD$76:$BE$87,2,FALSE)</f>
        <v>-</v>
      </c>
      <c r="AG475" t="str">
        <f>VLOOKUP(W475,Poulefase!$BD$76:$BE$87,2,FALSE)</f>
        <v>-</v>
      </c>
      <c r="AH475" t="str">
        <f>VLOOKUP(X475,Poulefase!$BD$76:$BE$87,2,FALSE)</f>
        <v>-</v>
      </c>
      <c r="AI475" t="str">
        <f>VLOOKUP(Y475,Poulefase!$BD$76:$BE$87,2,FALSE)</f>
        <v>-</v>
      </c>
      <c r="AJ475" t="str">
        <f>VLOOKUP(Z475,Poulefase!$BD$76:$BE$87,2,FALSE)</f>
        <v>-</v>
      </c>
      <c r="AK475" t="str">
        <f>VLOOKUP(AA475,Poulefase!$BD$76:$BE$87,2,FALSE)</f>
        <v>-</v>
      </c>
      <c r="AL475" t="str">
        <f>VLOOKUP(AB475,Poulefase!$BD$76:$BE$87,2,FALSE)</f>
        <v>-</v>
      </c>
      <c r="AM475" t="str">
        <f>VLOOKUP(AC475,Poulefase!$BD$76:$BE$87,2,FALSE)</f>
        <v>-</v>
      </c>
    </row>
    <row r="476" spans="7:39" ht="16.2" thickBot="1">
      <c r="G476" s="81">
        <v>471</v>
      </c>
      <c r="H476" s="76" t="s">
        <v>9</v>
      </c>
      <c r="I476" s="76" t="s">
        <v>10</v>
      </c>
      <c r="J476" s="76" t="s">
        <v>11</v>
      </c>
      <c r="K476" s="76" t="s">
        <v>12</v>
      </c>
      <c r="L476" s="76" t="s">
        <v>13</v>
      </c>
      <c r="M476" s="75"/>
      <c r="N476" s="76" t="s">
        <v>136</v>
      </c>
      <c r="O476" s="75"/>
      <c r="P476" s="75"/>
      <c r="Q476" s="75"/>
      <c r="R476" s="76" t="s">
        <v>140</v>
      </c>
      <c r="S476" s="76" t="s">
        <v>141</v>
      </c>
      <c r="U476" t="s">
        <v>680</v>
      </c>
      <c r="V476" s="75" t="s">
        <v>13</v>
      </c>
      <c r="W476" s="75" t="s">
        <v>136</v>
      </c>
      <c r="X476" s="75" t="s">
        <v>10</v>
      </c>
      <c r="Y476" s="75" t="s">
        <v>11</v>
      </c>
      <c r="Z476" s="75" t="s">
        <v>9</v>
      </c>
      <c r="AA476" s="75" t="s">
        <v>12</v>
      </c>
      <c r="AB476" s="75" t="s">
        <v>141</v>
      </c>
      <c r="AC476" s="82" t="s">
        <v>140</v>
      </c>
      <c r="AE476" t="s">
        <v>680</v>
      </c>
      <c r="AF476" t="str">
        <f>VLOOKUP(V476,Poulefase!$BD$76:$BE$87,2,FALSE)</f>
        <v>-</v>
      </c>
      <c r="AG476" t="str">
        <f>VLOOKUP(W476,Poulefase!$BD$76:$BE$87,2,FALSE)</f>
        <v>-</v>
      </c>
      <c r="AH476" t="str">
        <f>VLOOKUP(X476,Poulefase!$BD$76:$BE$87,2,FALSE)</f>
        <v>-</v>
      </c>
      <c r="AI476" t="str">
        <f>VLOOKUP(Y476,Poulefase!$BD$76:$BE$87,2,FALSE)</f>
        <v>-</v>
      </c>
      <c r="AJ476" t="str">
        <f>VLOOKUP(Z476,Poulefase!$BD$76:$BE$87,2,FALSE)</f>
        <v>-</v>
      </c>
      <c r="AK476" t="str">
        <f>VLOOKUP(AA476,Poulefase!$BD$76:$BE$87,2,FALSE)</f>
        <v>-</v>
      </c>
      <c r="AL476" t="str">
        <f>VLOOKUP(AB476,Poulefase!$BD$76:$BE$87,2,FALSE)</f>
        <v>-</v>
      </c>
      <c r="AM476" t="str">
        <f>VLOOKUP(AC476,Poulefase!$BD$76:$BE$87,2,FALSE)</f>
        <v>-</v>
      </c>
    </row>
    <row r="477" spans="7:39" ht="16.2" thickBot="1">
      <c r="G477" s="81">
        <v>472</v>
      </c>
      <c r="H477" s="76" t="s">
        <v>9</v>
      </c>
      <c r="I477" s="76" t="s">
        <v>10</v>
      </c>
      <c r="J477" s="76" t="s">
        <v>11</v>
      </c>
      <c r="K477" s="76" t="s">
        <v>12</v>
      </c>
      <c r="L477" s="76" t="s">
        <v>13</v>
      </c>
      <c r="M477" s="75"/>
      <c r="N477" s="76" t="s">
        <v>136</v>
      </c>
      <c r="O477" s="75"/>
      <c r="P477" s="75"/>
      <c r="Q477" s="76" t="s">
        <v>139</v>
      </c>
      <c r="R477" s="75"/>
      <c r="S477" s="76" t="s">
        <v>141</v>
      </c>
      <c r="U477" t="s">
        <v>681</v>
      </c>
      <c r="V477" s="75" t="s">
        <v>13</v>
      </c>
      <c r="W477" s="75" t="s">
        <v>136</v>
      </c>
      <c r="X477" s="75" t="s">
        <v>10</v>
      </c>
      <c r="Y477" s="75" t="s">
        <v>11</v>
      </c>
      <c r="Z477" s="75" t="s">
        <v>9</v>
      </c>
      <c r="AA477" s="75" t="s">
        <v>12</v>
      </c>
      <c r="AB477" s="75" t="s">
        <v>141</v>
      </c>
      <c r="AC477" s="82" t="s">
        <v>139</v>
      </c>
      <c r="AE477" t="s">
        <v>681</v>
      </c>
      <c r="AF477" t="str">
        <f>VLOOKUP(V477,Poulefase!$BD$76:$BE$87,2,FALSE)</f>
        <v>-</v>
      </c>
      <c r="AG477" t="str">
        <f>VLOOKUP(W477,Poulefase!$BD$76:$BE$87,2,FALSE)</f>
        <v>-</v>
      </c>
      <c r="AH477" t="str">
        <f>VLOOKUP(X477,Poulefase!$BD$76:$BE$87,2,FALSE)</f>
        <v>-</v>
      </c>
      <c r="AI477" t="str">
        <f>VLOOKUP(Y477,Poulefase!$BD$76:$BE$87,2,FALSE)</f>
        <v>-</v>
      </c>
      <c r="AJ477" t="str">
        <f>VLOOKUP(Z477,Poulefase!$BD$76:$BE$87,2,FALSE)</f>
        <v>-</v>
      </c>
      <c r="AK477" t="str">
        <f>VLOOKUP(AA477,Poulefase!$BD$76:$BE$87,2,FALSE)</f>
        <v>-</v>
      </c>
      <c r="AL477" t="str">
        <f>VLOOKUP(AB477,Poulefase!$BD$76:$BE$87,2,FALSE)</f>
        <v>-</v>
      </c>
      <c r="AM477" t="str">
        <f>VLOOKUP(AC477,Poulefase!$BD$76:$BE$87,2,FALSE)</f>
        <v>-</v>
      </c>
    </row>
    <row r="478" spans="7:39" ht="16.2" thickBot="1">
      <c r="G478" s="81">
        <v>473</v>
      </c>
      <c r="H478" s="76" t="s">
        <v>9</v>
      </c>
      <c r="I478" s="76" t="s">
        <v>10</v>
      </c>
      <c r="J478" s="76" t="s">
        <v>11</v>
      </c>
      <c r="K478" s="76" t="s">
        <v>12</v>
      </c>
      <c r="L478" s="76" t="s">
        <v>13</v>
      </c>
      <c r="M478" s="75"/>
      <c r="N478" s="76" t="s">
        <v>136</v>
      </c>
      <c r="O478" s="75"/>
      <c r="P478" s="75"/>
      <c r="Q478" s="76" t="s">
        <v>139</v>
      </c>
      <c r="R478" s="76" t="s">
        <v>140</v>
      </c>
      <c r="S478" s="75"/>
      <c r="U478" t="s">
        <v>682</v>
      </c>
      <c r="V478" s="75" t="s">
        <v>13</v>
      </c>
      <c r="W478" s="75" t="s">
        <v>136</v>
      </c>
      <c r="X478" s="75" t="s">
        <v>10</v>
      </c>
      <c r="Y478" s="75" t="s">
        <v>11</v>
      </c>
      <c r="Z478" s="75" t="s">
        <v>9</v>
      </c>
      <c r="AA478" s="75" t="s">
        <v>12</v>
      </c>
      <c r="AB478" s="75" t="s">
        <v>139</v>
      </c>
      <c r="AC478" s="82" t="s">
        <v>140</v>
      </c>
      <c r="AE478" t="s">
        <v>682</v>
      </c>
      <c r="AF478" t="str">
        <f>VLOOKUP(V478,Poulefase!$BD$76:$BE$87,2,FALSE)</f>
        <v>-</v>
      </c>
      <c r="AG478" t="str">
        <f>VLOOKUP(W478,Poulefase!$BD$76:$BE$87,2,FALSE)</f>
        <v>-</v>
      </c>
      <c r="AH478" t="str">
        <f>VLOOKUP(X478,Poulefase!$BD$76:$BE$87,2,FALSE)</f>
        <v>-</v>
      </c>
      <c r="AI478" t="str">
        <f>VLOOKUP(Y478,Poulefase!$BD$76:$BE$87,2,FALSE)</f>
        <v>-</v>
      </c>
      <c r="AJ478" t="str">
        <f>VLOOKUP(Z478,Poulefase!$BD$76:$BE$87,2,FALSE)</f>
        <v>-</v>
      </c>
      <c r="AK478" t="str">
        <f>VLOOKUP(AA478,Poulefase!$BD$76:$BE$87,2,FALSE)</f>
        <v>-</v>
      </c>
      <c r="AL478" t="str">
        <f>VLOOKUP(AB478,Poulefase!$BD$76:$BE$87,2,FALSE)</f>
        <v>-</v>
      </c>
      <c r="AM478" t="str">
        <f>VLOOKUP(AC478,Poulefase!$BD$76:$BE$87,2,FALSE)</f>
        <v>-</v>
      </c>
    </row>
    <row r="479" spans="7:39" ht="16.2" thickBot="1">
      <c r="G479" s="81">
        <v>474</v>
      </c>
      <c r="H479" s="76" t="s">
        <v>9</v>
      </c>
      <c r="I479" s="76" t="s">
        <v>10</v>
      </c>
      <c r="J479" s="76" t="s">
        <v>11</v>
      </c>
      <c r="K479" s="76" t="s">
        <v>12</v>
      </c>
      <c r="L479" s="76" t="s">
        <v>13</v>
      </c>
      <c r="M479" s="75"/>
      <c r="N479" s="76" t="s">
        <v>136</v>
      </c>
      <c r="O479" s="75"/>
      <c r="P479" s="76" t="s">
        <v>138</v>
      </c>
      <c r="Q479" s="75"/>
      <c r="R479" s="75"/>
      <c r="S479" s="76" t="s">
        <v>141</v>
      </c>
      <c r="U479" t="s">
        <v>683</v>
      </c>
      <c r="V479" s="75" t="s">
        <v>13</v>
      </c>
      <c r="W479" s="75" t="s">
        <v>136</v>
      </c>
      <c r="X479" s="75" t="s">
        <v>10</v>
      </c>
      <c r="Y479" s="75" t="s">
        <v>11</v>
      </c>
      <c r="Z479" s="75" t="s">
        <v>9</v>
      </c>
      <c r="AA479" s="75" t="s">
        <v>12</v>
      </c>
      <c r="AB479" s="75" t="s">
        <v>141</v>
      </c>
      <c r="AC479" s="82" t="s">
        <v>138</v>
      </c>
      <c r="AE479" t="s">
        <v>683</v>
      </c>
      <c r="AF479" t="str">
        <f>VLOOKUP(V479,Poulefase!$BD$76:$BE$87,2,FALSE)</f>
        <v>-</v>
      </c>
      <c r="AG479" t="str">
        <f>VLOOKUP(W479,Poulefase!$BD$76:$BE$87,2,FALSE)</f>
        <v>-</v>
      </c>
      <c r="AH479" t="str">
        <f>VLOOKUP(X479,Poulefase!$BD$76:$BE$87,2,FALSE)</f>
        <v>-</v>
      </c>
      <c r="AI479" t="str">
        <f>VLOOKUP(Y479,Poulefase!$BD$76:$BE$87,2,FALSE)</f>
        <v>-</v>
      </c>
      <c r="AJ479" t="str">
        <f>VLOOKUP(Z479,Poulefase!$BD$76:$BE$87,2,FALSE)</f>
        <v>-</v>
      </c>
      <c r="AK479" t="str">
        <f>VLOOKUP(AA479,Poulefase!$BD$76:$BE$87,2,FALSE)</f>
        <v>-</v>
      </c>
      <c r="AL479" t="str">
        <f>VLOOKUP(AB479,Poulefase!$BD$76:$BE$87,2,FALSE)</f>
        <v>-</v>
      </c>
      <c r="AM479" t="str">
        <f>VLOOKUP(AC479,Poulefase!$BD$76:$BE$87,2,FALSE)</f>
        <v>-</v>
      </c>
    </row>
    <row r="480" spans="7:39" ht="16.2" thickBot="1">
      <c r="G480" s="81">
        <v>475</v>
      </c>
      <c r="H480" s="76" t="s">
        <v>9</v>
      </c>
      <c r="I480" s="76" t="s">
        <v>10</v>
      </c>
      <c r="J480" s="76" t="s">
        <v>11</v>
      </c>
      <c r="K480" s="76" t="s">
        <v>12</v>
      </c>
      <c r="L480" s="76" t="s">
        <v>13</v>
      </c>
      <c r="M480" s="75"/>
      <c r="N480" s="76" t="s">
        <v>136</v>
      </c>
      <c r="O480" s="75"/>
      <c r="P480" s="76" t="s">
        <v>138</v>
      </c>
      <c r="Q480" s="75"/>
      <c r="R480" s="76" t="s">
        <v>140</v>
      </c>
      <c r="S480" s="75"/>
      <c r="U480" t="s">
        <v>684</v>
      </c>
      <c r="V480" s="75" t="s">
        <v>13</v>
      </c>
      <c r="W480" s="75" t="s">
        <v>136</v>
      </c>
      <c r="X480" s="75" t="s">
        <v>10</v>
      </c>
      <c r="Y480" s="75" t="s">
        <v>11</v>
      </c>
      <c r="Z480" s="75" t="s">
        <v>9</v>
      </c>
      <c r="AA480" s="75" t="s">
        <v>12</v>
      </c>
      <c r="AB480" s="75" t="s">
        <v>138</v>
      </c>
      <c r="AC480" s="82" t="s">
        <v>140</v>
      </c>
      <c r="AE480" t="s">
        <v>684</v>
      </c>
      <c r="AF480" t="str">
        <f>VLOOKUP(V480,Poulefase!$BD$76:$BE$87,2,FALSE)</f>
        <v>-</v>
      </c>
      <c r="AG480" t="str">
        <f>VLOOKUP(W480,Poulefase!$BD$76:$BE$87,2,FALSE)</f>
        <v>-</v>
      </c>
      <c r="AH480" t="str">
        <f>VLOOKUP(X480,Poulefase!$BD$76:$BE$87,2,FALSE)</f>
        <v>-</v>
      </c>
      <c r="AI480" t="str">
        <f>VLOOKUP(Y480,Poulefase!$BD$76:$BE$87,2,FALSE)</f>
        <v>-</v>
      </c>
      <c r="AJ480" t="str">
        <f>VLOOKUP(Z480,Poulefase!$BD$76:$BE$87,2,FALSE)</f>
        <v>-</v>
      </c>
      <c r="AK480" t="str">
        <f>VLOOKUP(AA480,Poulefase!$BD$76:$BE$87,2,FALSE)</f>
        <v>-</v>
      </c>
      <c r="AL480" t="str">
        <f>VLOOKUP(AB480,Poulefase!$BD$76:$BE$87,2,FALSE)</f>
        <v>-</v>
      </c>
      <c r="AM480" t="str">
        <f>VLOOKUP(AC480,Poulefase!$BD$76:$BE$87,2,FALSE)</f>
        <v>-</v>
      </c>
    </row>
    <row r="481" spans="7:39" ht="16.2" thickBot="1">
      <c r="G481" s="81">
        <v>476</v>
      </c>
      <c r="H481" s="76" t="s">
        <v>9</v>
      </c>
      <c r="I481" s="76" t="s">
        <v>10</v>
      </c>
      <c r="J481" s="76" t="s">
        <v>11</v>
      </c>
      <c r="K481" s="76" t="s">
        <v>12</v>
      </c>
      <c r="L481" s="76" t="s">
        <v>13</v>
      </c>
      <c r="M481" s="75"/>
      <c r="N481" s="76" t="s">
        <v>136</v>
      </c>
      <c r="O481" s="75"/>
      <c r="P481" s="76" t="s">
        <v>138</v>
      </c>
      <c r="Q481" s="76" t="s">
        <v>139</v>
      </c>
      <c r="R481" s="75"/>
      <c r="S481" s="75"/>
      <c r="U481" t="s">
        <v>685</v>
      </c>
      <c r="V481" s="75" t="s">
        <v>13</v>
      </c>
      <c r="W481" s="75" t="s">
        <v>136</v>
      </c>
      <c r="X481" s="75" t="s">
        <v>10</v>
      </c>
      <c r="Y481" s="75" t="s">
        <v>11</v>
      </c>
      <c r="Z481" s="75" t="s">
        <v>9</v>
      </c>
      <c r="AA481" s="75" t="s">
        <v>12</v>
      </c>
      <c r="AB481" s="75" t="s">
        <v>138</v>
      </c>
      <c r="AC481" s="82" t="s">
        <v>139</v>
      </c>
      <c r="AE481" t="s">
        <v>685</v>
      </c>
      <c r="AF481" t="str">
        <f>VLOOKUP(V481,Poulefase!$BD$76:$BE$87,2,FALSE)</f>
        <v>-</v>
      </c>
      <c r="AG481" t="str">
        <f>VLOOKUP(W481,Poulefase!$BD$76:$BE$87,2,FALSE)</f>
        <v>-</v>
      </c>
      <c r="AH481" t="str">
        <f>VLOOKUP(X481,Poulefase!$BD$76:$BE$87,2,FALSE)</f>
        <v>-</v>
      </c>
      <c r="AI481" t="str">
        <f>VLOOKUP(Y481,Poulefase!$BD$76:$BE$87,2,FALSE)</f>
        <v>-</v>
      </c>
      <c r="AJ481" t="str">
        <f>VLOOKUP(Z481,Poulefase!$BD$76:$BE$87,2,FALSE)</f>
        <v>-</v>
      </c>
      <c r="AK481" t="str">
        <f>VLOOKUP(AA481,Poulefase!$BD$76:$BE$87,2,FALSE)</f>
        <v>-</v>
      </c>
      <c r="AL481" t="str">
        <f>VLOOKUP(AB481,Poulefase!$BD$76:$BE$87,2,FALSE)</f>
        <v>-</v>
      </c>
      <c r="AM481" t="str">
        <f>VLOOKUP(AC481,Poulefase!$BD$76:$BE$87,2,FALSE)</f>
        <v>-</v>
      </c>
    </row>
    <row r="482" spans="7:39" ht="16.2" thickBot="1">
      <c r="G482" s="81">
        <v>477</v>
      </c>
      <c r="H482" s="76" t="s">
        <v>9</v>
      </c>
      <c r="I482" s="76" t="s">
        <v>10</v>
      </c>
      <c r="J482" s="76" t="s">
        <v>11</v>
      </c>
      <c r="K482" s="76" t="s">
        <v>12</v>
      </c>
      <c r="L482" s="76" t="s">
        <v>13</v>
      </c>
      <c r="M482" s="75"/>
      <c r="N482" s="76" t="s">
        <v>136</v>
      </c>
      <c r="O482" s="76" t="s">
        <v>137</v>
      </c>
      <c r="P482" s="75"/>
      <c r="Q482" s="75"/>
      <c r="R482" s="75"/>
      <c r="S482" s="76" t="s">
        <v>141</v>
      </c>
      <c r="U482" t="s">
        <v>686</v>
      </c>
      <c r="V482" s="75" t="s">
        <v>137</v>
      </c>
      <c r="W482" s="75" t="s">
        <v>136</v>
      </c>
      <c r="X482" s="75" t="s">
        <v>10</v>
      </c>
      <c r="Y482" s="75" t="s">
        <v>11</v>
      </c>
      <c r="Z482" s="75" t="s">
        <v>9</v>
      </c>
      <c r="AA482" s="75" t="s">
        <v>12</v>
      </c>
      <c r="AB482" s="75" t="s">
        <v>141</v>
      </c>
      <c r="AC482" s="82" t="s">
        <v>13</v>
      </c>
      <c r="AE482" t="s">
        <v>686</v>
      </c>
      <c r="AF482" t="str">
        <f>VLOOKUP(V482,Poulefase!$BD$76:$BE$87,2,FALSE)</f>
        <v>-</v>
      </c>
      <c r="AG482" t="str">
        <f>VLOOKUP(W482,Poulefase!$BD$76:$BE$87,2,FALSE)</f>
        <v>-</v>
      </c>
      <c r="AH482" t="str">
        <f>VLOOKUP(X482,Poulefase!$BD$76:$BE$87,2,FALSE)</f>
        <v>-</v>
      </c>
      <c r="AI482" t="str">
        <f>VLOOKUP(Y482,Poulefase!$BD$76:$BE$87,2,FALSE)</f>
        <v>-</v>
      </c>
      <c r="AJ482" t="str">
        <f>VLOOKUP(Z482,Poulefase!$BD$76:$BE$87,2,FALSE)</f>
        <v>-</v>
      </c>
      <c r="AK482" t="str">
        <f>VLOOKUP(AA482,Poulefase!$BD$76:$BE$87,2,FALSE)</f>
        <v>-</v>
      </c>
      <c r="AL482" t="str">
        <f>VLOOKUP(AB482,Poulefase!$BD$76:$BE$87,2,FALSE)</f>
        <v>-</v>
      </c>
      <c r="AM482" t="str">
        <f>VLOOKUP(AC482,Poulefase!$BD$76:$BE$87,2,FALSE)</f>
        <v>-</v>
      </c>
    </row>
    <row r="483" spans="7:39" ht="16.2" thickBot="1">
      <c r="G483" s="81">
        <v>478</v>
      </c>
      <c r="H483" s="76" t="s">
        <v>9</v>
      </c>
      <c r="I483" s="76" t="s">
        <v>10</v>
      </c>
      <c r="J483" s="76" t="s">
        <v>11</v>
      </c>
      <c r="K483" s="76" t="s">
        <v>12</v>
      </c>
      <c r="L483" s="76" t="s">
        <v>13</v>
      </c>
      <c r="M483" s="75"/>
      <c r="N483" s="76" t="s">
        <v>136</v>
      </c>
      <c r="O483" s="76" t="s">
        <v>137</v>
      </c>
      <c r="P483" s="75"/>
      <c r="Q483" s="75"/>
      <c r="R483" s="76" t="s">
        <v>140</v>
      </c>
      <c r="S483" s="75"/>
      <c r="U483" t="s">
        <v>687</v>
      </c>
      <c r="V483" s="75" t="s">
        <v>137</v>
      </c>
      <c r="W483" s="75" t="s">
        <v>136</v>
      </c>
      <c r="X483" s="75" t="s">
        <v>10</v>
      </c>
      <c r="Y483" s="75" t="s">
        <v>11</v>
      </c>
      <c r="Z483" s="75" t="s">
        <v>9</v>
      </c>
      <c r="AA483" s="75" t="s">
        <v>12</v>
      </c>
      <c r="AB483" s="75" t="s">
        <v>13</v>
      </c>
      <c r="AC483" s="82" t="s">
        <v>140</v>
      </c>
      <c r="AE483" t="s">
        <v>687</v>
      </c>
      <c r="AF483" t="str">
        <f>VLOOKUP(V483,Poulefase!$BD$76:$BE$87,2,FALSE)</f>
        <v>-</v>
      </c>
      <c r="AG483" t="str">
        <f>VLOOKUP(W483,Poulefase!$BD$76:$BE$87,2,FALSE)</f>
        <v>-</v>
      </c>
      <c r="AH483" t="str">
        <f>VLOOKUP(X483,Poulefase!$BD$76:$BE$87,2,FALSE)</f>
        <v>-</v>
      </c>
      <c r="AI483" t="str">
        <f>VLOOKUP(Y483,Poulefase!$BD$76:$BE$87,2,FALSE)</f>
        <v>-</v>
      </c>
      <c r="AJ483" t="str">
        <f>VLOOKUP(Z483,Poulefase!$BD$76:$BE$87,2,FALSE)</f>
        <v>-</v>
      </c>
      <c r="AK483" t="str">
        <f>VLOOKUP(AA483,Poulefase!$BD$76:$BE$87,2,FALSE)</f>
        <v>-</v>
      </c>
      <c r="AL483" t="str">
        <f>VLOOKUP(AB483,Poulefase!$BD$76:$BE$87,2,FALSE)</f>
        <v>-</v>
      </c>
      <c r="AM483" t="str">
        <f>VLOOKUP(AC483,Poulefase!$BD$76:$BE$87,2,FALSE)</f>
        <v>-</v>
      </c>
    </row>
    <row r="484" spans="7:39" ht="16.2" thickBot="1">
      <c r="G484" s="81">
        <v>479</v>
      </c>
      <c r="H484" s="76" t="s">
        <v>9</v>
      </c>
      <c r="I484" s="76" t="s">
        <v>10</v>
      </c>
      <c r="J484" s="76" t="s">
        <v>11</v>
      </c>
      <c r="K484" s="76" t="s">
        <v>12</v>
      </c>
      <c r="L484" s="76" t="s">
        <v>13</v>
      </c>
      <c r="M484" s="75"/>
      <c r="N484" s="76" t="s">
        <v>136</v>
      </c>
      <c r="O484" s="76" t="s">
        <v>137</v>
      </c>
      <c r="P484" s="75"/>
      <c r="Q484" s="76" t="s">
        <v>139</v>
      </c>
      <c r="R484" s="75"/>
      <c r="S484" s="75"/>
      <c r="U484" t="s">
        <v>688</v>
      </c>
      <c r="V484" s="75" t="s">
        <v>137</v>
      </c>
      <c r="W484" s="75" t="s">
        <v>136</v>
      </c>
      <c r="X484" s="75" t="s">
        <v>10</v>
      </c>
      <c r="Y484" s="75" t="s">
        <v>11</v>
      </c>
      <c r="Z484" s="75" t="s">
        <v>9</v>
      </c>
      <c r="AA484" s="75" t="s">
        <v>12</v>
      </c>
      <c r="AB484" s="75" t="s">
        <v>13</v>
      </c>
      <c r="AC484" s="82" t="s">
        <v>139</v>
      </c>
      <c r="AE484" t="s">
        <v>688</v>
      </c>
      <c r="AF484" t="str">
        <f>VLOOKUP(V484,Poulefase!$BD$76:$BE$87,2,FALSE)</f>
        <v>-</v>
      </c>
      <c r="AG484" t="str">
        <f>VLOOKUP(W484,Poulefase!$BD$76:$BE$87,2,FALSE)</f>
        <v>-</v>
      </c>
      <c r="AH484" t="str">
        <f>VLOOKUP(X484,Poulefase!$BD$76:$BE$87,2,FALSE)</f>
        <v>-</v>
      </c>
      <c r="AI484" t="str">
        <f>VLOOKUP(Y484,Poulefase!$BD$76:$BE$87,2,FALSE)</f>
        <v>-</v>
      </c>
      <c r="AJ484" t="str">
        <f>VLOOKUP(Z484,Poulefase!$BD$76:$BE$87,2,FALSE)</f>
        <v>-</v>
      </c>
      <c r="AK484" t="str">
        <f>VLOOKUP(AA484,Poulefase!$BD$76:$BE$87,2,FALSE)</f>
        <v>-</v>
      </c>
      <c r="AL484" t="str">
        <f>VLOOKUP(AB484,Poulefase!$BD$76:$BE$87,2,FALSE)</f>
        <v>-</v>
      </c>
      <c r="AM484" t="str">
        <f>VLOOKUP(AC484,Poulefase!$BD$76:$BE$87,2,FALSE)</f>
        <v>-</v>
      </c>
    </row>
    <row r="485" spans="7:39" ht="16.2" thickBot="1">
      <c r="G485" s="81">
        <v>480</v>
      </c>
      <c r="H485" s="76" t="s">
        <v>9</v>
      </c>
      <c r="I485" s="76" t="s">
        <v>10</v>
      </c>
      <c r="J485" s="76" t="s">
        <v>11</v>
      </c>
      <c r="K485" s="76" t="s">
        <v>12</v>
      </c>
      <c r="L485" s="76" t="s">
        <v>13</v>
      </c>
      <c r="M485" s="75"/>
      <c r="N485" s="76" t="s">
        <v>136</v>
      </c>
      <c r="O485" s="76" t="s">
        <v>137</v>
      </c>
      <c r="P485" s="76" t="s">
        <v>138</v>
      </c>
      <c r="Q485" s="75"/>
      <c r="R485" s="75"/>
      <c r="S485" s="75"/>
      <c r="U485" t="s">
        <v>689</v>
      </c>
      <c r="V485" s="75" t="s">
        <v>137</v>
      </c>
      <c r="W485" s="75" t="s">
        <v>136</v>
      </c>
      <c r="X485" s="75" t="s">
        <v>10</v>
      </c>
      <c r="Y485" s="75" t="s">
        <v>11</v>
      </c>
      <c r="Z485" s="75" t="s">
        <v>9</v>
      </c>
      <c r="AA485" s="75" t="s">
        <v>12</v>
      </c>
      <c r="AB485" s="75" t="s">
        <v>13</v>
      </c>
      <c r="AC485" s="82" t="s">
        <v>138</v>
      </c>
      <c r="AE485" t="s">
        <v>689</v>
      </c>
      <c r="AF485" t="str">
        <f>VLOOKUP(V485,Poulefase!$BD$76:$BE$87,2,FALSE)</f>
        <v>-</v>
      </c>
      <c r="AG485" t="str">
        <f>VLOOKUP(W485,Poulefase!$BD$76:$BE$87,2,FALSE)</f>
        <v>-</v>
      </c>
      <c r="AH485" t="str">
        <f>VLOOKUP(X485,Poulefase!$BD$76:$BE$87,2,FALSE)</f>
        <v>-</v>
      </c>
      <c r="AI485" t="str">
        <f>VLOOKUP(Y485,Poulefase!$BD$76:$BE$87,2,FALSE)</f>
        <v>-</v>
      </c>
      <c r="AJ485" t="str">
        <f>VLOOKUP(Z485,Poulefase!$BD$76:$BE$87,2,FALSE)</f>
        <v>-</v>
      </c>
      <c r="AK485" t="str">
        <f>VLOOKUP(AA485,Poulefase!$BD$76:$BE$87,2,FALSE)</f>
        <v>-</v>
      </c>
      <c r="AL485" t="str">
        <f>VLOOKUP(AB485,Poulefase!$BD$76:$BE$87,2,FALSE)</f>
        <v>-</v>
      </c>
      <c r="AM485" t="str">
        <f>VLOOKUP(AC485,Poulefase!$BD$76:$BE$87,2,FALSE)</f>
        <v>-</v>
      </c>
    </row>
    <row r="486" spans="7:39" ht="16.2" thickBot="1">
      <c r="G486" s="81">
        <v>481</v>
      </c>
      <c r="H486" s="76" t="s">
        <v>9</v>
      </c>
      <c r="I486" s="76" t="s">
        <v>10</v>
      </c>
      <c r="J486" s="76" t="s">
        <v>11</v>
      </c>
      <c r="K486" s="76" t="s">
        <v>12</v>
      </c>
      <c r="L486" s="76" t="s">
        <v>13</v>
      </c>
      <c r="M486" s="76" t="s">
        <v>14</v>
      </c>
      <c r="N486" s="75"/>
      <c r="O486" s="75"/>
      <c r="P486" s="75"/>
      <c r="Q486" s="75"/>
      <c r="R486" s="76" t="s">
        <v>140</v>
      </c>
      <c r="S486" s="76" t="s">
        <v>141</v>
      </c>
      <c r="U486" t="s">
        <v>690</v>
      </c>
      <c r="V486" s="75" t="s">
        <v>11</v>
      </c>
      <c r="W486" s="75" t="s">
        <v>13</v>
      </c>
      <c r="X486" s="75" t="s">
        <v>10</v>
      </c>
      <c r="Y486" s="75" t="s">
        <v>12</v>
      </c>
      <c r="Z486" s="75" t="s">
        <v>9</v>
      </c>
      <c r="AA486" s="75" t="s">
        <v>14</v>
      </c>
      <c r="AB486" s="75" t="s">
        <v>141</v>
      </c>
      <c r="AC486" s="82" t="s">
        <v>140</v>
      </c>
      <c r="AE486" t="s">
        <v>690</v>
      </c>
      <c r="AF486" t="str">
        <f>VLOOKUP(V486,Poulefase!$BD$76:$BE$87,2,FALSE)</f>
        <v>-</v>
      </c>
      <c r="AG486" t="str">
        <f>VLOOKUP(W486,Poulefase!$BD$76:$BE$87,2,FALSE)</f>
        <v>-</v>
      </c>
      <c r="AH486" t="str">
        <f>VLOOKUP(X486,Poulefase!$BD$76:$BE$87,2,FALSE)</f>
        <v>-</v>
      </c>
      <c r="AI486" t="str">
        <f>VLOOKUP(Y486,Poulefase!$BD$76:$BE$87,2,FALSE)</f>
        <v>-</v>
      </c>
      <c r="AJ486" t="str">
        <f>VLOOKUP(Z486,Poulefase!$BD$76:$BE$87,2,FALSE)</f>
        <v>-</v>
      </c>
      <c r="AK486" t="str">
        <f>VLOOKUP(AA486,Poulefase!$BD$76:$BE$87,2,FALSE)</f>
        <v>-</v>
      </c>
      <c r="AL486" t="str">
        <f>VLOOKUP(AB486,Poulefase!$BD$76:$BE$87,2,FALSE)</f>
        <v>-</v>
      </c>
      <c r="AM486" t="str">
        <f>VLOOKUP(AC486,Poulefase!$BD$76:$BE$87,2,FALSE)</f>
        <v>-</v>
      </c>
    </row>
    <row r="487" spans="7:39" ht="16.2" thickBot="1">
      <c r="G487" s="81">
        <v>482</v>
      </c>
      <c r="H487" s="76" t="s">
        <v>9</v>
      </c>
      <c r="I487" s="76" t="s">
        <v>10</v>
      </c>
      <c r="J487" s="76" t="s">
        <v>11</v>
      </c>
      <c r="K487" s="76" t="s">
        <v>12</v>
      </c>
      <c r="L487" s="76" t="s">
        <v>13</v>
      </c>
      <c r="M487" s="76" t="s">
        <v>14</v>
      </c>
      <c r="N487" s="75"/>
      <c r="O487" s="75"/>
      <c r="P487" s="75"/>
      <c r="Q487" s="76" t="s">
        <v>139</v>
      </c>
      <c r="R487" s="75"/>
      <c r="S487" s="76" t="s">
        <v>141</v>
      </c>
      <c r="U487" t="s">
        <v>691</v>
      </c>
      <c r="V487" s="75" t="s">
        <v>11</v>
      </c>
      <c r="W487" s="75" t="s">
        <v>139</v>
      </c>
      <c r="X487" s="75" t="s">
        <v>10</v>
      </c>
      <c r="Y487" s="75" t="s">
        <v>12</v>
      </c>
      <c r="Z487" s="75" t="s">
        <v>9</v>
      </c>
      <c r="AA487" s="75" t="s">
        <v>14</v>
      </c>
      <c r="AB487" s="75" t="s">
        <v>141</v>
      </c>
      <c r="AC487" s="82" t="s">
        <v>13</v>
      </c>
      <c r="AE487" t="s">
        <v>691</v>
      </c>
      <c r="AF487" t="str">
        <f>VLOOKUP(V487,Poulefase!$BD$76:$BE$87,2,FALSE)</f>
        <v>-</v>
      </c>
      <c r="AG487" t="str">
        <f>VLOOKUP(W487,Poulefase!$BD$76:$BE$87,2,FALSE)</f>
        <v>-</v>
      </c>
      <c r="AH487" t="str">
        <f>VLOOKUP(X487,Poulefase!$BD$76:$BE$87,2,FALSE)</f>
        <v>-</v>
      </c>
      <c r="AI487" t="str">
        <f>VLOOKUP(Y487,Poulefase!$BD$76:$BE$87,2,FALSE)</f>
        <v>-</v>
      </c>
      <c r="AJ487" t="str">
        <f>VLOOKUP(Z487,Poulefase!$BD$76:$BE$87,2,FALSE)</f>
        <v>-</v>
      </c>
      <c r="AK487" t="str">
        <f>VLOOKUP(AA487,Poulefase!$BD$76:$BE$87,2,FALSE)</f>
        <v>-</v>
      </c>
      <c r="AL487" t="str">
        <f>VLOOKUP(AB487,Poulefase!$BD$76:$BE$87,2,FALSE)</f>
        <v>-</v>
      </c>
      <c r="AM487" t="str">
        <f>VLOOKUP(AC487,Poulefase!$BD$76:$BE$87,2,FALSE)</f>
        <v>-</v>
      </c>
    </row>
    <row r="488" spans="7:39" ht="16.2" thickBot="1">
      <c r="G488" s="81">
        <v>483</v>
      </c>
      <c r="H488" s="76" t="s">
        <v>9</v>
      </c>
      <c r="I488" s="76" t="s">
        <v>10</v>
      </c>
      <c r="J488" s="76" t="s">
        <v>11</v>
      </c>
      <c r="K488" s="76" t="s">
        <v>12</v>
      </c>
      <c r="L488" s="76" t="s">
        <v>13</v>
      </c>
      <c r="M488" s="76" t="s">
        <v>14</v>
      </c>
      <c r="N488" s="75"/>
      <c r="O488" s="75"/>
      <c r="P488" s="75"/>
      <c r="Q488" s="76" t="s">
        <v>139</v>
      </c>
      <c r="R488" s="76" t="s">
        <v>140</v>
      </c>
      <c r="S488" s="75"/>
      <c r="U488" t="s">
        <v>692</v>
      </c>
      <c r="V488" s="75" t="s">
        <v>11</v>
      </c>
      <c r="W488" s="75" t="s">
        <v>139</v>
      </c>
      <c r="X488" s="75" t="s">
        <v>10</v>
      </c>
      <c r="Y488" s="75" t="s">
        <v>12</v>
      </c>
      <c r="Z488" s="75" t="s">
        <v>9</v>
      </c>
      <c r="AA488" s="75" t="s">
        <v>14</v>
      </c>
      <c r="AB488" s="75" t="s">
        <v>13</v>
      </c>
      <c r="AC488" s="82" t="s">
        <v>140</v>
      </c>
      <c r="AE488" t="s">
        <v>692</v>
      </c>
      <c r="AF488" t="str">
        <f>VLOOKUP(V488,Poulefase!$BD$76:$BE$87,2,FALSE)</f>
        <v>-</v>
      </c>
      <c r="AG488" t="str">
        <f>VLOOKUP(W488,Poulefase!$BD$76:$BE$87,2,FALSE)</f>
        <v>-</v>
      </c>
      <c r="AH488" t="str">
        <f>VLOOKUP(X488,Poulefase!$BD$76:$BE$87,2,FALSE)</f>
        <v>-</v>
      </c>
      <c r="AI488" t="str">
        <f>VLOOKUP(Y488,Poulefase!$BD$76:$BE$87,2,FALSE)</f>
        <v>-</v>
      </c>
      <c r="AJ488" t="str">
        <f>VLOOKUP(Z488,Poulefase!$BD$76:$BE$87,2,FALSE)</f>
        <v>-</v>
      </c>
      <c r="AK488" t="str">
        <f>VLOOKUP(AA488,Poulefase!$BD$76:$BE$87,2,FALSE)</f>
        <v>-</v>
      </c>
      <c r="AL488" t="str">
        <f>VLOOKUP(AB488,Poulefase!$BD$76:$BE$87,2,FALSE)</f>
        <v>-</v>
      </c>
      <c r="AM488" t="str">
        <f>VLOOKUP(AC488,Poulefase!$BD$76:$BE$87,2,FALSE)</f>
        <v>-</v>
      </c>
    </row>
    <row r="489" spans="7:39" ht="16.2" thickBot="1">
      <c r="G489" s="81">
        <v>484</v>
      </c>
      <c r="H489" s="76" t="s">
        <v>9</v>
      </c>
      <c r="I489" s="76" t="s">
        <v>10</v>
      </c>
      <c r="J489" s="76" t="s">
        <v>11</v>
      </c>
      <c r="K489" s="76" t="s">
        <v>12</v>
      </c>
      <c r="L489" s="76" t="s">
        <v>13</v>
      </c>
      <c r="M489" s="76" t="s">
        <v>14</v>
      </c>
      <c r="N489" s="75"/>
      <c r="O489" s="75"/>
      <c r="P489" s="76" t="s">
        <v>138</v>
      </c>
      <c r="Q489" s="75"/>
      <c r="R489" s="75"/>
      <c r="S489" s="76" t="s">
        <v>141</v>
      </c>
      <c r="U489" t="s">
        <v>693</v>
      </c>
      <c r="V489" s="75" t="s">
        <v>11</v>
      </c>
      <c r="W489" s="75" t="s">
        <v>13</v>
      </c>
      <c r="X489" s="75" t="s">
        <v>10</v>
      </c>
      <c r="Y489" s="75" t="s">
        <v>12</v>
      </c>
      <c r="Z489" s="75" t="s">
        <v>9</v>
      </c>
      <c r="AA489" s="75" t="s">
        <v>14</v>
      </c>
      <c r="AB489" s="75" t="s">
        <v>141</v>
      </c>
      <c r="AC489" s="82" t="s">
        <v>138</v>
      </c>
      <c r="AE489" t="s">
        <v>693</v>
      </c>
      <c r="AF489" t="str">
        <f>VLOOKUP(V489,Poulefase!$BD$76:$BE$87,2,FALSE)</f>
        <v>-</v>
      </c>
      <c r="AG489" t="str">
        <f>VLOOKUP(W489,Poulefase!$BD$76:$BE$87,2,FALSE)</f>
        <v>-</v>
      </c>
      <c r="AH489" t="str">
        <f>VLOOKUP(X489,Poulefase!$BD$76:$BE$87,2,FALSE)</f>
        <v>-</v>
      </c>
      <c r="AI489" t="str">
        <f>VLOOKUP(Y489,Poulefase!$BD$76:$BE$87,2,FALSE)</f>
        <v>-</v>
      </c>
      <c r="AJ489" t="str">
        <f>VLOOKUP(Z489,Poulefase!$BD$76:$BE$87,2,FALSE)</f>
        <v>-</v>
      </c>
      <c r="AK489" t="str">
        <f>VLOOKUP(AA489,Poulefase!$BD$76:$BE$87,2,FALSE)</f>
        <v>-</v>
      </c>
      <c r="AL489" t="str">
        <f>VLOOKUP(AB489,Poulefase!$BD$76:$BE$87,2,FALSE)</f>
        <v>-</v>
      </c>
      <c r="AM489" t="str">
        <f>VLOOKUP(AC489,Poulefase!$BD$76:$BE$87,2,FALSE)</f>
        <v>-</v>
      </c>
    </row>
    <row r="490" spans="7:39" ht="16.2" thickBot="1">
      <c r="G490" s="81">
        <v>485</v>
      </c>
      <c r="H490" s="76" t="s">
        <v>9</v>
      </c>
      <c r="I490" s="76" t="s">
        <v>10</v>
      </c>
      <c r="J490" s="76" t="s">
        <v>11</v>
      </c>
      <c r="K490" s="76" t="s">
        <v>12</v>
      </c>
      <c r="L490" s="76" t="s">
        <v>13</v>
      </c>
      <c r="M490" s="76" t="s">
        <v>14</v>
      </c>
      <c r="N490" s="75"/>
      <c r="O490" s="75"/>
      <c r="P490" s="76" t="s">
        <v>138</v>
      </c>
      <c r="Q490" s="75"/>
      <c r="R490" s="76" t="s">
        <v>140</v>
      </c>
      <c r="S490" s="75"/>
      <c r="U490" t="s">
        <v>694</v>
      </c>
      <c r="V490" s="75" t="s">
        <v>11</v>
      </c>
      <c r="W490" s="75" t="s">
        <v>13</v>
      </c>
      <c r="X490" s="75" t="s">
        <v>10</v>
      </c>
      <c r="Y490" s="75" t="s">
        <v>12</v>
      </c>
      <c r="Z490" s="75" t="s">
        <v>9</v>
      </c>
      <c r="AA490" s="75" t="s">
        <v>14</v>
      </c>
      <c r="AB490" s="75" t="s">
        <v>138</v>
      </c>
      <c r="AC490" s="82" t="s">
        <v>140</v>
      </c>
      <c r="AE490" t="s">
        <v>694</v>
      </c>
      <c r="AF490" t="str">
        <f>VLOOKUP(V490,Poulefase!$BD$76:$BE$87,2,FALSE)</f>
        <v>-</v>
      </c>
      <c r="AG490" t="str">
        <f>VLOOKUP(W490,Poulefase!$BD$76:$BE$87,2,FALSE)</f>
        <v>-</v>
      </c>
      <c r="AH490" t="str">
        <f>VLOOKUP(X490,Poulefase!$BD$76:$BE$87,2,FALSE)</f>
        <v>-</v>
      </c>
      <c r="AI490" t="str">
        <f>VLOOKUP(Y490,Poulefase!$BD$76:$BE$87,2,FALSE)</f>
        <v>-</v>
      </c>
      <c r="AJ490" t="str">
        <f>VLOOKUP(Z490,Poulefase!$BD$76:$BE$87,2,FALSE)</f>
        <v>-</v>
      </c>
      <c r="AK490" t="str">
        <f>VLOOKUP(AA490,Poulefase!$BD$76:$BE$87,2,FALSE)</f>
        <v>-</v>
      </c>
      <c r="AL490" t="str">
        <f>VLOOKUP(AB490,Poulefase!$BD$76:$BE$87,2,FALSE)</f>
        <v>-</v>
      </c>
      <c r="AM490" t="str">
        <f>VLOOKUP(AC490,Poulefase!$BD$76:$BE$87,2,FALSE)</f>
        <v>-</v>
      </c>
    </row>
    <row r="491" spans="7:39" ht="16.2" thickBot="1">
      <c r="G491" s="81">
        <v>486</v>
      </c>
      <c r="H491" s="76" t="s">
        <v>9</v>
      </c>
      <c r="I491" s="76" t="s">
        <v>10</v>
      </c>
      <c r="J491" s="76" t="s">
        <v>11</v>
      </c>
      <c r="K491" s="76" t="s">
        <v>12</v>
      </c>
      <c r="L491" s="76" t="s">
        <v>13</v>
      </c>
      <c r="M491" s="76" t="s">
        <v>14</v>
      </c>
      <c r="N491" s="75"/>
      <c r="O491" s="75"/>
      <c r="P491" s="76" t="s">
        <v>138</v>
      </c>
      <c r="Q491" s="76" t="s">
        <v>139</v>
      </c>
      <c r="R491" s="75"/>
      <c r="S491" s="75"/>
      <c r="U491" t="s">
        <v>695</v>
      </c>
      <c r="V491" s="75" t="s">
        <v>11</v>
      </c>
      <c r="W491" s="75" t="s">
        <v>139</v>
      </c>
      <c r="X491" s="75" t="s">
        <v>10</v>
      </c>
      <c r="Y491" s="75" t="s">
        <v>12</v>
      </c>
      <c r="Z491" s="75" t="s">
        <v>9</v>
      </c>
      <c r="AA491" s="75" t="s">
        <v>14</v>
      </c>
      <c r="AB491" s="75" t="s">
        <v>13</v>
      </c>
      <c r="AC491" s="82" t="s">
        <v>138</v>
      </c>
      <c r="AE491" t="s">
        <v>695</v>
      </c>
      <c r="AF491" t="str">
        <f>VLOOKUP(V491,Poulefase!$BD$76:$BE$87,2,FALSE)</f>
        <v>-</v>
      </c>
      <c r="AG491" t="str">
        <f>VLOOKUP(W491,Poulefase!$BD$76:$BE$87,2,FALSE)</f>
        <v>-</v>
      </c>
      <c r="AH491" t="str">
        <f>VLOOKUP(X491,Poulefase!$BD$76:$BE$87,2,FALSE)</f>
        <v>-</v>
      </c>
      <c r="AI491" t="str">
        <f>VLOOKUP(Y491,Poulefase!$BD$76:$BE$87,2,FALSE)</f>
        <v>-</v>
      </c>
      <c r="AJ491" t="str">
        <f>VLOOKUP(Z491,Poulefase!$BD$76:$BE$87,2,FALSE)</f>
        <v>-</v>
      </c>
      <c r="AK491" t="str">
        <f>VLOOKUP(AA491,Poulefase!$BD$76:$BE$87,2,FALSE)</f>
        <v>-</v>
      </c>
      <c r="AL491" t="str">
        <f>VLOOKUP(AB491,Poulefase!$BD$76:$BE$87,2,FALSE)</f>
        <v>-</v>
      </c>
      <c r="AM491" t="str">
        <f>VLOOKUP(AC491,Poulefase!$BD$76:$BE$87,2,FALSE)</f>
        <v>-</v>
      </c>
    </row>
    <row r="492" spans="7:39" ht="16.2" thickBot="1">
      <c r="G492" s="81">
        <v>487</v>
      </c>
      <c r="H492" s="76" t="s">
        <v>9</v>
      </c>
      <c r="I492" s="76" t="s">
        <v>10</v>
      </c>
      <c r="J492" s="76" t="s">
        <v>11</v>
      </c>
      <c r="K492" s="76" t="s">
        <v>12</v>
      </c>
      <c r="L492" s="76" t="s">
        <v>13</v>
      </c>
      <c r="M492" s="76" t="s">
        <v>14</v>
      </c>
      <c r="N492" s="75"/>
      <c r="O492" s="76" t="s">
        <v>137</v>
      </c>
      <c r="P492" s="75"/>
      <c r="Q492" s="75"/>
      <c r="R492" s="75"/>
      <c r="S492" s="76" t="s">
        <v>141</v>
      </c>
      <c r="U492" t="s">
        <v>696</v>
      </c>
      <c r="V492" s="75" t="s">
        <v>137</v>
      </c>
      <c r="W492" s="75" t="s">
        <v>14</v>
      </c>
      <c r="X492" s="75" t="s">
        <v>10</v>
      </c>
      <c r="Y492" s="75" t="s">
        <v>11</v>
      </c>
      <c r="Z492" s="75" t="s">
        <v>9</v>
      </c>
      <c r="AA492" s="75" t="s">
        <v>12</v>
      </c>
      <c r="AB492" s="75" t="s">
        <v>141</v>
      </c>
      <c r="AC492" s="82" t="s">
        <v>13</v>
      </c>
      <c r="AE492" t="s">
        <v>696</v>
      </c>
      <c r="AF492" t="str">
        <f>VLOOKUP(V492,Poulefase!$BD$76:$BE$87,2,FALSE)</f>
        <v>-</v>
      </c>
      <c r="AG492" t="str">
        <f>VLOOKUP(W492,Poulefase!$BD$76:$BE$87,2,FALSE)</f>
        <v>-</v>
      </c>
      <c r="AH492" t="str">
        <f>VLOOKUP(X492,Poulefase!$BD$76:$BE$87,2,FALSE)</f>
        <v>-</v>
      </c>
      <c r="AI492" t="str">
        <f>VLOOKUP(Y492,Poulefase!$BD$76:$BE$87,2,FALSE)</f>
        <v>-</v>
      </c>
      <c r="AJ492" t="str">
        <f>VLOOKUP(Z492,Poulefase!$BD$76:$BE$87,2,FALSE)</f>
        <v>-</v>
      </c>
      <c r="AK492" t="str">
        <f>VLOOKUP(AA492,Poulefase!$BD$76:$BE$87,2,FALSE)</f>
        <v>-</v>
      </c>
      <c r="AL492" t="str">
        <f>VLOOKUP(AB492,Poulefase!$BD$76:$BE$87,2,FALSE)</f>
        <v>-</v>
      </c>
      <c r="AM492" t="str">
        <f>VLOOKUP(AC492,Poulefase!$BD$76:$BE$87,2,FALSE)</f>
        <v>-</v>
      </c>
    </row>
    <row r="493" spans="7:39" ht="16.2" thickBot="1">
      <c r="G493" s="81">
        <v>488</v>
      </c>
      <c r="H493" s="76" t="s">
        <v>9</v>
      </c>
      <c r="I493" s="76" t="s">
        <v>10</v>
      </c>
      <c r="J493" s="76" t="s">
        <v>11</v>
      </c>
      <c r="K493" s="76" t="s">
        <v>12</v>
      </c>
      <c r="L493" s="76" t="s">
        <v>13</v>
      </c>
      <c r="M493" s="76" t="s">
        <v>14</v>
      </c>
      <c r="N493" s="75"/>
      <c r="O493" s="76" t="s">
        <v>137</v>
      </c>
      <c r="P493" s="75"/>
      <c r="Q493" s="75"/>
      <c r="R493" s="76" t="s">
        <v>140</v>
      </c>
      <c r="S493" s="75"/>
      <c r="U493" t="s">
        <v>697</v>
      </c>
      <c r="V493" s="75" t="s">
        <v>137</v>
      </c>
      <c r="W493" s="75" t="s">
        <v>13</v>
      </c>
      <c r="X493" s="75" t="s">
        <v>10</v>
      </c>
      <c r="Y493" s="75" t="s">
        <v>11</v>
      </c>
      <c r="Z493" s="75" t="s">
        <v>9</v>
      </c>
      <c r="AA493" s="75" t="s">
        <v>14</v>
      </c>
      <c r="AB493" s="75" t="s">
        <v>12</v>
      </c>
      <c r="AC493" s="82" t="s">
        <v>140</v>
      </c>
      <c r="AE493" t="s">
        <v>697</v>
      </c>
      <c r="AF493" t="str">
        <f>VLOOKUP(V493,Poulefase!$BD$76:$BE$87,2,FALSE)</f>
        <v>-</v>
      </c>
      <c r="AG493" t="str">
        <f>VLOOKUP(W493,Poulefase!$BD$76:$BE$87,2,FALSE)</f>
        <v>-</v>
      </c>
      <c r="AH493" t="str">
        <f>VLOOKUP(X493,Poulefase!$BD$76:$BE$87,2,FALSE)</f>
        <v>-</v>
      </c>
      <c r="AI493" t="str">
        <f>VLOOKUP(Y493,Poulefase!$BD$76:$BE$87,2,FALSE)</f>
        <v>-</v>
      </c>
      <c r="AJ493" t="str">
        <f>VLOOKUP(Z493,Poulefase!$BD$76:$BE$87,2,FALSE)</f>
        <v>-</v>
      </c>
      <c r="AK493" t="str">
        <f>VLOOKUP(AA493,Poulefase!$BD$76:$BE$87,2,FALSE)</f>
        <v>-</v>
      </c>
      <c r="AL493" t="str">
        <f>VLOOKUP(AB493,Poulefase!$BD$76:$BE$87,2,FALSE)</f>
        <v>-</v>
      </c>
      <c r="AM493" t="str">
        <f>VLOOKUP(AC493,Poulefase!$BD$76:$BE$87,2,FALSE)</f>
        <v>-</v>
      </c>
    </row>
    <row r="494" spans="7:39" ht="16.2" thickBot="1">
      <c r="G494" s="81">
        <v>489</v>
      </c>
      <c r="H494" s="76" t="s">
        <v>9</v>
      </c>
      <c r="I494" s="76" t="s">
        <v>10</v>
      </c>
      <c r="J494" s="76" t="s">
        <v>11</v>
      </c>
      <c r="K494" s="76" t="s">
        <v>12</v>
      </c>
      <c r="L494" s="76" t="s">
        <v>13</v>
      </c>
      <c r="M494" s="76" t="s">
        <v>14</v>
      </c>
      <c r="N494" s="75"/>
      <c r="O494" s="76" t="s">
        <v>137</v>
      </c>
      <c r="P494" s="75"/>
      <c r="Q494" s="76" t="s">
        <v>139</v>
      </c>
      <c r="R494" s="75"/>
      <c r="S494" s="75"/>
      <c r="U494" t="s">
        <v>698</v>
      </c>
      <c r="V494" s="75" t="s">
        <v>137</v>
      </c>
      <c r="W494" s="75" t="s">
        <v>139</v>
      </c>
      <c r="X494" s="75" t="s">
        <v>10</v>
      </c>
      <c r="Y494" s="75" t="s">
        <v>11</v>
      </c>
      <c r="Z494" s="75" t="s">
        <v>9</v>
      </c>
      <c r="AA494" s="75" t="s">
        <v>14</v>
      </c>
      <c r="AB494" s="75" t="s">
        <v>12</v>
      </c>
      <c r="AC494" s="82" t="s">
        <v>13</v>
      </c>
      <c r="AE494" t="s">
        <v>698</v>
      </c>
      <c r="AF494" t="str">
        <f>VLOOKUP(V494,Poulefase!$BD$76:$BE$87,2,FALSE)</f>
        <v>-</v>
      </c>
      <c r="AG494" t="str">
        <f>VLOOKUP(W494,Poulefase!$BD$76:$BE$87,2,FALSE)</f>
        <v>-</v>
      </c>
      <c r="AH494" t="str">
        <f>VLOOKUP(X494,Poulefase!$BD$76:$BE$87,2,FALSE)</f>
        <v>-</v>
      </c>
      <c r="AI494" t="str">
        <f>VLOOKUP(Y494,Poulefase!$BD$76:$BE$87,2,FALSE)</f>
        <v>-</v>
      </c>
      <c r="AJ494" t="str">
        <f>VLOOKUP(Z494,Poulefase!$BD$76:$BE$87,2,FALSE)</f>
        <v>-</v>
      </c>
      <c r="AK494" t="str">
        <f>VLOOKUP(AA494,Poulefase!$BD$76:$BE$87,2,FALSE)</f>
        <v>-</v>
      </c>
      <c r="AL494" t="str">
        <f>VLOOKUP(AB494,Poulefase!$BD$76:$BE$87,2,FALSE)</f>
        <v>-</v>
      </c>
      <c r="AM494" t="str">
        <f>VLOOKUP(AC494,Poulefase!$BD$76:$BE$87,2,FALSE)</f>
        <v>-</v>
      </c>
    </row>
    <row r="495" spans="7:39" ht="16.2" thickBot="1">
      <c r="G495" s="81">
        <v>490</v>
      </c>
      <c r="H495" s="76" t="s">
        <v>9</v>
      </c>
      <c r="I495" s="76" t="s">
        <v>10</v>
      </c>
      <c r="J495" s="76" t="s">
        <v>11</v>
      </c>
      <c r="K495" s="76" t="s">
        <v>12</v>
      </c>
      <c r="L495" s="76" t="s">
        <v>13</v>
      </c>
      <c r="M495" s="76" t="s">
        <v>14</v>
      </c>
      <c r="N495" s="75"/>
      <c r="O495" s="76" t="s">
        <v>137</v>
      </c>
      <c r="P495" s="76" t="s">
        <v>138</v>
      </c>
      <c r="Q495" s="75"/>
      <c r="R495" s="75"/>
      <c r="S495" s="75"/>
      <c r="U495" t="s">
        <v>699</v>
      </c>
      <c r="V495" s="75" t="s">
        <v>137</v>
      </c>
      <c r="W495" s="75" t="s">
        <v>13</v>
      </c>
      <c r="X495" s="75" t="s">
        <v>10</v>
      </c>
      <c r="Y495" s="75" t="s">
        <v>11</v>
      </c>
      <c r="Z495" s="75" t="s">
        <v>9</v>
      </c>
      <c r="AA495" s="75" t="s">
        <v>14</v>
      </c>
      <c r="AB495" s="75" t="s">
        <v>12</v>
      </c>
      <c r="AC495" s="82" t="s">
        <v>138</v>
      </c>
      <c r="AE495" t="s">
        <v>699</v>
      </c>
      <c r="AF495" t="str">
        <f>VLOOKUP(V495,Poulefase!$BD$76:$BE$87,2,FALSE)</f>
        <v>-</v>
      </c>
      <c r="AG495" t="str">
        <f>VLOOKUP(W495,Poulefase!$BD$76:$BE$87,2,FALSE)</f>
        <v>-</v>
      </c>
      <c r="AH495" t="str">
        <f>VLOOKUP(X495,Poulefase!$BD$76:$BE$87,2,FALSE)</f>
        <v>-</v>
      </c>
      <c r="AI495" t="str">
        <f>VLOOKUP(Y495,Poulefase!$BD$76:$BE$87,2,FALSE)</f>
        <v>-</v>
      </c>
      <c r="AJ495" t="str">
        <f>VLOOKUP(Z495,Poulefase!$BD$76:$BE$87,2,FALSE)</f>
        <v>-</v>
      </c>
      <c r="AK495" t="str">
        <f>VLOOKUP(AA495,Poulefase!$BD$76:$BE$87,2,FALSE)</f>
        <v>-</v>
      </c>
      <c r="AL495" t="str">
        <f>VLOOKUP(AB495,Poulefase!$BD$76:$BE$87,2,FALSE)</f>
        <v>-</v>
      </c>
      <c r="AM495" t="str">
        <f>VLOOKUP(AC495,Poulefase!$BD$76:$BE$87,2,FALSE)</f>
        <v>-</v>
      </c>
    </row>
    <row r="496" spans="7:39" ht="16.2" thickBot="1">
      <c r="G496" s="81">
        <v>491</v>
      </c>
      <c r="H496" s="76" t="s">
        <v>9</v>
      </c>
      <c r="I496" s="76" t="s">
        <v>10</v>
      </c>
      <c r="J496" s="76" t="s">
        <v>11</v>
      </c>
      <c r="K496" s="76" t="s">
        <v>12</v>
      </c>
      <c r="L496" s="76" t="s">
        <v>13</v>
      </c>
      <c r="M496" s="76" t="s">
        <v>14</v>
      </c>
      <c r="N496" s="76" t="s">
        <v>136</v>
      </c>
      <c r="O496" s="75"/>
      <c r="P496" s="75"/>
      <c r="Q496" s="75"/>
      <c r="R496" s="75"/>
      <c r="S496" s="76" t="s">
        <v>141</v>
      </c>
      <c r="U496" t="s">
        <v>700</v>
      </c>
      <c r="V496" s="75" t="s">
        <v>11</v>
      </c>
      <c r="W496" s="75" t="s">
        <v>136</v>
      </c>
      <c r="X496" s="75" t="s">
        <v>10</v>
      </c>
      <c r="Y496" s="75" t="s">
        <v>12</v>
      </c>
      <c r="Z496" s="75" t="s">
        <v>9</v>
      </c>
      <c r="AA496" s="75" t="s">
        <v>14</v>
      </c>
      <c r="AB496" s="75" t="s">
        <v>141</v>
      </c>
      <c r="AC496" s="82" t="s">
        <v>13</v>
      </c>
      <c r="AE496" t="s">
        <v>700</v>
      </c>
      <c r="AF496" t="str">
        <f>VLOOKUP(V496,Poulefase!$BD$76:$BE$87,2,FALSE)</f>
        <v>-</v>
      </c>
      <c r="AG496" t="str">
        <f>VLOOKUP(W496,Poulefase!$BD$76:$BE$87,2,FALSE)</f>
        <v>-</v>
      </c>
      <c r="AH496" t="str">
        <f>VLOOKUP(X496,Poulefase!$BD$76:$BE$87,2,FALSE)</f>
        <v>-</v>
      </c>
      <c r="AI496" t="str">
        <f>VLOOKUP(Y496,Poulefase!$BD$76:$BE$87,2,FALSE)</f>
        <v>-</v>
      </c>
      <c r="AJ496" t="str">
        <f>VLOOKUP(Z496,Poulefase!$BD$76:$BE$87,2,FALSE)</f>
        <v>-</v>
      </c>
      <c r="AK496" t="str">
        <f>VLOOKUP(AA496,Poulefase!$BD$76:$BE$87,2,FALSE)</f>
        <v>-</v>
      </c>
      <c r="AL496" t="str">
        <f>VLOOKUP(AB496,Poulefase!$BD$76:$BE$87,2,FALSE)</f>
        <v>-</v>
      </c>
      <c r="AM496" t="str">
        <f>VLOOKUP(AC496,Poulefase!$BD$76:$BE$87,2,FALSE)</f>
        <v>-</v>
      </c>
    </row>
    <row r="497" spans="7:39" ht="16.2" thickBot="1">
      <c r="G497" s="81">
        <v>492</v>
      </c>
      <c r="H497" s="76" t="s">
        <v>9</v>
      </c>
      <c r="I497" s="76" t="s">
        <v>10</v>
      </c>
      <c r="J497" s="76" t="s">
        <v>11</v>
      </c>
      <c r="K497" s="76" t="s">
        <v>12</v>
      </c>
      <c r="L497" s="76" t="s">
        <v>13</v>
      </c>
      <c r="M497" s="76" t="s">
        <v>14</v>
      </c>
      <c r="N497" s="76" t="s">
        <v>136</v>
      </c>
      <c r="O497" s="75"/>
      <c r="P497" s="75"/>
      <c r="Q497" s="75"/>
      <c r="R497" s="76" t="s">
        <v>140</v>
      </c>
      <c r="S497" s="75"/>
      <c r="U497" t="s">
        <v>701</v>
      </c>
      <c r="V497" s="75" t="s">
        <v>11</v>
      </c>
      <c r="W497" s="75" t="s">
        <v>136</v>
      </c>
      <c r="X497" s="75" t="s">
        <v>10</v>
      </c>
      <c r="Y497" s="75" t="s">
        <v>12</v>
      </c>
      <c r="Z497" s="75" t="s">
        <v>9</v>
      </c>
      <c r="AA497" s="75" t="s">
        <v>14</v>
      </c>
      <c r="AB497" s="75" t="s">
        <v>13</v>
      </c>
      <c r="AC497" s="82" t="s">
        <v>140</v>
      </c>
      <c r="AE497" t="s">
        <v>701</v>
      </c>
      <c r="AF497" t="str">
        <f>VLOOKUP(V497,Poulefase!$BD$76:$BE$87,2,FALSE)</f>
        <v>-</v>
      </c>
      <c r="AG497" t="str">
        <f>VLOOKUP(W497,Poulefase!$BD$76:$BE$87,2,FALSE)</f>
        <v>-</v>
      </c>
      <c r="AH497" t="str">
        <f>VLOOKUP(X497,Poulefase!$BD$76:$BE$87,2,FALSE)</f>
        <v>-</v>
      </c>
      <c r="AI497" t="str">
        <f>VLOOKUP(Y497,Poulefase!$BD$76:$BE$87,2,FALSE)</f>
        <v>-</v>
      </c>
      <c r="AJ497" t="str">
        <f>VLOOKUP(Z497,Poulefase!$BD$76:$BE$87,2,FALSE)</f>
        <v>-</v>
      </c>
      <c r="AK497" t="str">
        <f>VLOOKUP(AA497,Poulefase!$BD$76:$BE$87,2,FALSE)</f>
        <v>-</v>
      </c>
      <c r="AL497" t="str">
        <f>VLOOKUP(AB497,Poulefase!$BD$76:$BE$87,2,FALSE)</f>
        <v>-</v>
      </c>
      <c r="AM497" t="str">
        <f>VLOOKUP(AC497,Poulefase!$BD$76:$BE$87,2,FALSE)</f>
        <v>-</v>
      </c>
    </row>
    <row r="498" spans="7:39" ht="16.2" thickBot="1">
      <c r="G498" s="81">
        <v>493</v>
      </c>
      <c r="H498" s="76" t="s">
        <v>9</v>
      </c>
      <c r="I498" s="76" t="s">
        <v>10</v>
      </c>
      <c r="J498" s="76" t="s">
        <v>11</v>
      </c>
      <c r="K498" s="76" t="s">
        <v>12</v>
      </c>
      <c r="L498" s="76" t="s">
        <v>13</v>
      </c>
      <c r="M498" s="76" t="s">
        <v>14</v>
      </c>
      <c r="N498" s="76" t="s">
        <v>136</v>
      </c>
      <c r="O498" s="75"/>
      <c r="P498" s="75"/>
      <c r="Q498" s="76" t="s">
        <v>139</v>
      </c>
      <c r="R498" s="75"/>
      <c r="S498" s="75"/>
      <c r="U498" t="s">
        <v>702</v>
      </c>
      <c r="V498" s="75" t="s">
        <v>11</v>
      </c>
      <c r="W498" s="75" t="s">
        <v>136</v>
      </c>
      <c r="X498" s="75" t="s">
        <v>10</v>
      </c>
      <c r="Y498" s="75" t="s">
        <v>12</v>
      </c>
      <c r="Z498" s="75" t="s">
        <v>9</v>
      </c>
      <c r="AA498" s="75" t="s">
        <v>14</v>
      </c>
      <c r="AB498" s="75" t="s">
        <v>13</v>
      </c>
      <c r="AC498" s="82" t="s">
        <v>139</v>
      </c>
      <c r="AE498" t="s">
        <v>702</v>
      </c>
      <c r="AF498" t="str">
        <f>VLOOKUP(V498,Poulefase!$BD$76:$BE$87,2,FALSE)</f>
        <v>-</v>
      </c>
      <c r="AG498" t="str">
        <f>VLOOKUP(W498,Poulefase!$BD$76:$BE$87,2,FALSE)</f>
        <v>-</v>
      </c>
      <c r="AH498" t="str">
        <f>VLOOKUP(X498,Poulefase!$BD$76:$BE$87,2,FALSE)</f>
        <v>-</v>
      </c>
      <c r="AI498" t="str">
        <f>VLOOKUP(Y498,Poulefase!$BD$76:$BE$87,2,FALSE)</f>
        <v>-</v>
      </c>
      <c r="AJ498" t="str">
        <f>VLOOKUP(Z498,Poulefase!$BD$76:$BE$87,2,FALSE)</f>
        <v>-</v>
      </c>
      <c r="AK498" t="str">
        <f>VLOOKUP(AA498,Poulefase!$BD$76:$BE$87,2,FALSE)</f>
        <v>-</v>
      </c>
      <c r="AL498" t="str">
        <f>VLOOKUP(AB498,Poulefase!$BD$76:$BE$87,2,FALSE)</f>
        <v>-</v>
      </c>
      <c r="AM498" t="str">
        <f>VLOOKUP(AC498,Poulefase!$BD$76:$BE$87,2,FALSE)</f>
        <v>-</v>
      </c>
    </row>
    <row r="499" spans="7:39" ht="16.2" thickBot="1">
      <c r="G499" s="81">
        <v>494</v>
      </c>
      <c r="H499" s="76" t="s">
        <v>9</v>
      </c>
      <c r="I499" s="76" t="s">
        <v>10</v>
      </c>
      <c r="J499" s="76" t="s">
        <v>11</v>
      </c>
      <c r="K499" s="76" t="s">
        <v>12</v>
      </c>
      <c r="L499" s="76" t="s">
        <v>13</v>
      </c>
      <c r="M499" s="76" t="s">
        <v>14</v>
      </c>
      <c r="N499" s="76" t="s">
        <v>136</v>
      </c>
      <c r="O499" s="75"/>
      <c r="P499" s="76" t="s">
        <v>138</v>
      </c>
      <c r="Q499" s="75"/>
      <c r="R499" s="75"/>
      <c r="S499" s="75"/>
      <c r="U499" t="s">
        <v>703</v>
      </c>
      <c r="V499" s="75" t="s">
        <v>11</v>
      </c>
      <c r="W499" s="75" t="s">
        <v>136</v>
      </c>
      <c r="X499" s="75" t="s">
        <v>10</v>
      </c>
      <c r="Y499" s="75" t="s">
        <v>12</v>
      </c>
      <c r="Z499" s="75" t="s">
        <v>9</v>
      </c>
      <c r="AA499" s="75" t="s">
        <v>14</v>
      </c>
      <c r="AB499" s="75" t="s">
        <v>13</v>
      </c>
      <c r="AC499" s="82" t="s">
        <v>138</v>
      </c>
      <c r="AE499" t="s">
        <v>703</v>
      </c>
      <c r="AF499" t="str">
        <f>VLOOKUP(V499,Poulefase!$BD$76:$BE$87,2,FALSE)</f>
        <v>-</v>
      </c>
      <c r="AG499" t="str">
        <f>VLOOKUP(W499,Poulefase!$BD$76:$BE$87,2,FALSE)</f>
        <v>-</v>
      </c>
      <c r="AH499" t="str">
        <f>VLOOKUP(X499,Poulefase!$BD$76:$BE$87,2,FALSE)</f>
        <v>-</v>
      </c>
      <c r="AI499" t="str">
        <f>VLOOKUP(Y499,Poulefase!$BD$76:$BE$87,2,FALSE)</f>
        <v>-</v>
      </c>
      <c r="AJ499" t="str">
        <f>VLOOKUP(Z499,Poulefase!$BD$76:$BE$87,2,FALSE)</f>
        <v>-</v>
      </c>
      <c r="AK499" t="str">
        <f>VLOOKUP(AA499,Poulefase!$BD$76:$BE$87,2,FALSE)</f>
        <v>-</v>
      </c>
      <c r="AL499" t="str">
        <f>VLOOKUP(AB499,Poulefase!$BD$76:$BE$87,2,FALSE)</f>
        <v>-</v>
      </c>
      <c r="AM499" t="str">
        <f>VLOOKUP(AC499,Poulefase!$BD$76:$BE$87,2,FALSE)</f>
        <v>-</v>
      </c>
    </row>
    <row r="500" spans="7:39" ht="15.6">
      <c r="G500" s="83">
        <v>495</v>
      </c>
      <c r="H500" s="84" t="s">
        <v>9</v>
      </c>
      <c r="I500" s="84" t="s">
        <v>10</v>
      </c>
      <c r="J500" s="84" t="s">
        <v>11</v>
      </c>
      <c r="K500" s="84" t="s">
        <v>12</v>
      </c>
      <c r="L500" s="84" t="s">
        <v>13</v>
      </c>
      <c r="M500" s="84" t="s">
        <v>14</v>
      </c>
      <c r="N500" s="84" t="s">
        <v>136</v>
      </c>
      <c r="O500" s="84" t="s">
        <v>137</v>
      </c>
      <c r="P500" s="85"/>
      <c r="Q500" s="85"/>
      <c r="R500" s="85"/>
      <c r="S500" s="85"/>
      <c r="U500" t="s">
        <v>704</v>
      </c>
      <c r="V500" s="85" t="s">
        <v>137</v>
      </c>
      <c r="W500" s="85" t="s">
        <v>136</v>
      </c>
      <c r="X500" s="85" t="s">
        <v>10</v>
      </c>
      <c r="Y500" s="85" t="s">
        <v>11</v>
      </c>
      <c r="Z500" s="85" t="s">
        <v>9</v>
      </c>
      <c r="AA500" s="85" t="s">
        <v>14</v>
      </c>
      <c r="AB500" s="85" t="s">
        <v>12</v>
      </c>
      <c r="AC500" s="86" t="s">
        <v>13</v>
      </c>
      <c r="AE500" t="s">
        <v>704</v>
      </c>
      <c r="AF500" t="str">
        <f>VLOOKUP(V500,Poulefase!$BD$76:$BE$87,2,FALSE)</f>
        <v>-</v>
      </c>
      <c r="AG500" t="str">
        <f>VLOOKUP(W500,Poulefase!$BD$76:$BE$87,2,FALSE)</f>
        <v>-</v>
      </c>
      <c r="AH500" t="str">
        <f>VLOOKUP(X500,Poulefase!$BD$76:$BE$87,2,FALSE)</f>
        <v>-</v>
      </c>
      <c r="AI500" t="str">
        <f>VLOOKUP(Y500,Poulefase!$BD$76:$BE$87,2,FALSE)</f>
        <v>-</v>
      </c>
      <c r="AJ500" t="str">
        <f>VLOOKUP(Z500,Poulefase!$BD$76:$BE$87,2,FALSE)</f>
        <v>-</v>
      </c>
      <c r="AK500" t="str">
        <f>VLOOKUP(AA500,Poulefase!$BD$76:$BE$87,2,FALSE)</f>
        <v>-</v>
      </c>
      <c r="AL500" t="str">
        <f>VLOOKUP(AB500,Poulefase!$BD$76:$BE$87,2,FALSE)</f>
        <v>-</v>
      </c>
      <c r="AM500" t="str">
        <f>VLOOKUP(AC500,Poulefase!$BD$76:$BE$87,2,FALSE)</f>
        <v>-</v>
      </c>
    </row>
  </sheetData>
  <mergeCells count="9">
    <mergeCell ref="U1:U5"/>
    <mergeCell ref="AD1:AD3"/>
    <mergeCell ref="AE1:AE5"/>
    <mergeCell ref="G1:G5"/>
    <mergeCell ref="H1:S1"/>
    <mergeCell ref="H2:S2"/>
    <mergeCell ref="H3:S3"/>
    <mergeCell ref="H4:S4"/>
    <mergeCell ref="H5:S5"/>
  </mergeCells>
  <hyperlinks>
    <hyperlink ref="H4" r:id="rId1" tooltip="Template talk:2026 FIFA World Cup third-place table" display="https://en.wikipedia.org/wiki/Template_talk:2026_FIFA_World_Cup_third-place_table" xr:uid="{3288C87A-E861-4297-9B00-12FE25C40BE0}"/>
    <hyperlink ref="H5" r:id="rId2" tooltip="Special:EditPage/Template:2026 FIFA World Cup third-place table" display="https://en.wikipedia.org/wiki/Special:EditPage/Template:2026_FIFA_World_Cup_third-place_table" xr:uid="{21CDB8AA-8B85-4192-8103-2934ACEB3CBE}"/>
  </hyperlinks>
  <pageMargins left="0.7" right="0.7" top="0.75" bottom="0.75" header="0.3" footer="0.3"/>
</worksheet>
</file>

<file path=docMetadata/LabelInfo.xml><?xml version="1.0" encoding="utf-8"?>
<clbl:labelList xmlns:clbl="http://schemas.microsoft.com/office/2020/mipLabelMetadata">
  <clbl:label id="{40f13818-f101-44e2-ac00-f5e7f673cd2d}" enabled="1" method="Standard" siteId="{e0b10270-240b-4eda-affb-50fb2b5920d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Welkom!</vt:lpstr>
      <vt:lpstr>Poulefase</vt:lpstr>
      <vt:lpstr>Knock-out fase</vt:lpstr>
      <vt:lpstr>Extra Voorspellingen</vt:lpstr>
      <vt:lpstr>Uitleg en Puntentelling</vt:lpstr>
      <vt:lpstr>Hulp pagina</vt:lpstr>
      <vt:lpstr>Sheet2</vt:lpstr>
      <vt:lpstr>Matrix</vt:lpstr>
    </vt:vector>
  </TitlesOfParts>
  <Company>Vinny27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dc:creator>
  <cp:lastModifiedBy>Richard Kouwenhoven</cp:lastModifiedBy>
  <cp:lastPrinted>2024-05-15T20:38:47Z</cp:lastPrinted>
  <dcterms:created xsi:type="dcterms:W3CDTF">2013-11-01T15:34:19Z</dcterms:created>
  <dcterms:modified xsi:type="dcterms:W3CDTF">2026-04-26T10:17:40Z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f13818-f101-44e2-ac00-f5e7f673cd2d_Enabled">
    <vt:lpwstr>true</vt:lpwstr>
  </property>
  <property fmtid="{D5CDD505-2E9C-101B-9397-08002B2CF9AE}" pid="3" name="MSIP_Label_40f13818-f101-44e2-ac00-f5e7f673cd2d_SetDate">
    <vt:lpwstr>2022-09-24T13:18:41Z</vt:lpwstr>
  </property>
  <property fmtid="{D5CDD505-2E9C-101B-9397-08002B2CF9AE}" pid="4" name="MSIP_Label_40f13818-f101-44e2-ac00-f5e7f673cd2d_Method">
    <vt:lpwstr>Standard</vt:lpwstr>
  </property>
  <property fmtid="{D5CDD505-2E9C-101B-9397-08002B2CF9AE}" pid="5" name="MSIP_Label_40f13818-f101-44e2-ac00-f5e7f673cd2d_Name">
    <vt:lpwstr>Internal</vt:lpwstr>
  </property>
  <property fmtid="{D5CDD505-2E9C-101B-9397-08002B2CF9AE}" pid="6" name="MSIP_Label_40f13818-f101-44e2-ac00-f5e7f673cd2d_SiteId">
    <vt:lpwstr>e0b10270-240b-4eda-affb-50fb2b5920de</vt:lpwstr>
  </property>
  <property fmtid="{D5CDD505-2E9C-101B-9397-08002B2CF9AE}" pid="7" name="MSIP_Label_40f13818-f101-44e2-ac00-f5e7f673cd2d_ActionId">
    <vt:lpwstr>82f5d68f-c96c-4281-a27c-e5ba089396e8</vt:lpwstr>
  </property>
  <property fmtid="{D5CDD505-2E9C-101B-9397-08002B2CF9AE}" pid="8" name="MSIP_Label_40f13818-f101-44e2-ac00-f5e7f673cd2d_ContentBits">
    <vt:lpwstr>0</vt:lpwstr>
  </property>
</Properties>
</file>